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2021年第二批技能培训补贴明细表" sheetId="1" r:id="rId1"/>
  </sheets>
  <definedNames>
    <definedName name="_xlnm._FilterDatabase" localSheetId="0" hidden="1">'2021年第二批技能培训补贴明细表'!$A$2:$K$60</definedName>
  </definedNames>
  <calcPr fullCalcOnLoad="1"/>
</workbook>
</file>

<file path=xl/sharedStrings.xml><?xml version="1.0" encoding="utf-8"?>
<sst xmlns="http://schemas.openxmlformats.org/spreadsheetml/2006/main" count="412" uniqueCount="212">
  <si>
    <t>2021年技能培训第二批报账生活交通费补贴明细表</t>
  </si>
  <si>
    <t>序号</t>
  </si>
  <si>
    <t>培训机构名称</t>
  </si>
  <si>
    <t>培训地点</t>
  </si>
  <si>
    <t>培训期数</t>
  </si>
  <si>
    <t>培训时间</t>
  </si>
  <si>
    <t>培训内容</t>
  </si>
  <si>
    <t>享受培训生活和交通费补贴人数</t>
  </si>
  <si>
    <t>补助标准（元）</t>
  </si>
  <si>
    <t>补助金额（元）</t>
  </si>
  <si>
    <t>补贴合计（元）</t>
  </si>
  <si>
    <t>备注</t>
  </si>
  <si>
    <t>岚皋县巴人就业创业培训学校</t>
  </si>
  <si>
    <t>政务六楼</t>
  </si>
  <si>
    <t>2021年修脚师1</t>
  </si>
  <si>
    <t>2021.2.21-3.10</t>
  </si>
  <si>
    <t>修脚师</t>
  </si>
  <si>
    <t>50元/天</t>
  </si>
  <si>
    <t>10人均为15天</t>
  </si>
  <si>
    <t>2021年修脚师8期</t>
  </si>
  <si>
    <t>2021.6.27-7.12</t>
  </si>
  <si>
    <t>21人均为15天</t>
  </si>
  <si>
    <t>2021年修脚师9期</t>
  </si>
  <si>
    <t>2021.7.15-7.30</t>
  </si>
  <si>
    <t>2021年修脚师10期</t>
  </si>
  <si>
    <t>2021.8.5-8.20</t>
  </si>
  <si>
    <t>16人均为15天</t>
  </si>
  <si>
    <t>2021年修脚师11期</t>
  </si>
  <si>
    <t>2021.8.20-9.4</t>
  </si>
  <si>
    <t>8人均为15天</t>
  </si>
  <si>
    <t>2021年修脚师12期</t>
  </si>
  <si>
    <t>2021.9.6-9.21</t>
  </si>
  <si>
    <t>2021年修脚师13期</t>
  </si>
  <si>
    <t>2021.9.15-9.30</t>
  </si>
  <si>
    <t>2021年修脚师14期</t>
  </si>
  <si>
    <t>2021.9.24-10.9</t>
  </si>
  <si>
    <t>6人为15天，1天14天</t>
  </si>
  <si>
    <t>2021年修脚师15期</t>
  </si>
  <si>
    <t>2021.10.12-10.27</t>
  </si>
  <si>
    <t>安康市感恩职业技能培训学校</t>
  </si>
  <si>
    <t>民主镇睦邻之家</t>
  </si>
  <si>
    <t>直播销售员</t>
  </si>
  <si>
    <t>2021.5.17-5.26</t>
  </si>
  <si>
    <t>15人均为15天</t>
  </si>
  <si>
    <t>四季镇月坝社区</t>
  </si>
  <si>
    <t>2021.7.26-8.4</t>
  </si>
  <si>
    <t>岚皋县中心敬老院</t>
  </si>
  <si>
    <t>养老护理员</t>
  </si>
  <si>
    <t>2021.6.16-6.30</t>
  </si>
  <si>
    <t>12人为15天，2天14天</t>
  </si>
  <si>
    <t>安康市康嫂家政服务职业培训学校</t>
  </si>
  <si>
    <t>民主镇</t>
  </si>
  <si>
    <t>家政服务</t>
  </si>
  <si>
    <t>2021.7.6-7.20</t>
  </si>
  <si>
    <t>岚皋旅游烹饪培训学校</t>
  </si>
  <si>
    <t>校内</t>
  </si>
  <si>
    <t>中式烹调师1</t>
  </si>
  <si>
    <t>2021.3.25-5.13</t>
  </si>
  <si>
    <t>中式烹调师</t>
  </si>
  <si>
    <t>7人为50天,7人49天，5人48天,4人47天,1人46天,1人45天</t>
  </si>
  <si>
    <t>中式烹调师2</t>
  </si>
  <si>
    <t>2021.5.24-7.13</t>
  </si>
  <si>
    <t>1人为50天,2人49天，4人48天2人47天,1人46天</t>
  </si>
  <si>
    <t>中式烹调师3</t>
  </si>
  <si>
    <t>2021.7.26-9.19</t>
  </si>
  <si>
    <t>2人为50天，2人49天,1天47天</t>
  </si>
  <si>
    <t>岚皋县领先职业技能培训学校</t>
  </si>
  <si>
    <t>岚皋县石门镇松林社区活动室</t>
  </si>
  <si>
    <t>生态护林24</t>
  </si>
  <si>
    <t>2021.9.22-10.15</t>
  </si>
  <si>
    <t>生态护林</t>
  </si>
  <si>
    <t>11人均为15天</t>
  </si>
  <si>
    <t>岚皋县石门镇铁佛社区活动室</t>
  </si>
  <si>
    <t>生态护林23</t>
  </si>
  <si>
    <t>45人均为15天</t>
  </si>
  <si>
    <t>岚皋县堰门镇隆兴村活动室</t>
  </si>
  <si>
    <t>生态护林25</t>
  </si>
  <si>
    <t>18人为15天，9人14天</t>
  </si>
  <si>
    <t>岚皋县堰门镇</t>
  </si>
  <si>
    <t>生态护林26</t>
  </si>
  <si>
    <t>20人为15天，2人14天</t>
  </si>
  <si>
    <t>滔河镇柏坪村</t>
  </si>
  <si>
    <t>生态护林1</t>
  </si>
  <si>
    <t>2021.4.19-5.08</t>
  </si>
  <si>
    <t>48人15天,1人14天</t>
  </si>
  <si>
    <t>滔河镇车坪村</t>
  </si>
  <si>
    <t>生态护林2</t>
  </si>
  <si>
    <t>35人15天,4人14天</t>
  </si>
  <si>
    <t>滔河镇漆扒村</t>
  </si>
  <si>
    <t>生态护林3</t>
  </si>
  <si>
    <t>45人15天,1人14天,  1人13天</t>
  </si>
  <si>
    <t>佐龙镇花坝村</t>
  </si>
  <si>
    <t>生态护林4</t>
  </si>
  <si>
    <t>2021.5.10-5.28</t>
  </si>
  <si>
    <t>40人15天,1人14天</t>
  </si>
  <si>
    <t>佐龙镇佐龙村</t>
  </si>
  <si>
    <t>生态护林5</t>
  </si>
  <si>
    <t>38人15天,3人14天</t>
  </si>
  <si>
    <t>佐龙镇晓道黄兴村</t>
  </si>
  <si>
    <t>生态护林6</t>
  </si>
  <si>
    <t>南宫山镇溢河村活动室</t>
  </si>
  <si>
    <t>生态护林7</t>
  </si>
  <si>
    <t>2021.5.31-6.21</t>
  </si>
  <si>
    <t>42人15天,1人14天</t>
  </si>
  <si>
    <t>南宫山镇双岭村</t>
  </si>
  <si>
    <t>生态护林8</t>
  </si>
  <si>
    <t>50人均为15天</t>
  </si>
  <si>
    <t>南宫山镇红日村</t>
  </si>
  <si>
    <t>生态护林9</t>
  </si>
  <si>
    <t>50人15天,2人14天</t>
  </si>
  <si>
    <t>城关镇领先会议室</t>
  </si>
  <si>
    <t>生态护林10</t>
  </si>
  <si>
    <t>2021.6.21-7.9</t>
  </si>
  <si>
    <t>40人15天,2人14天</t>
  </si>
  <si>
    <t>城关镇永爱村活动室</t>
  </si>
  <si>
    <t>生态护林11</t>
  </si>
  <si>
    <t>49人均为15天</t>
  </si>
  <si>
    <t xml:space="preserve">四季镇月坝村活动室 </t>
  </si>
  <si>
    <t>生态护林12</t>
  </si>
  <si>
    <t>32人15天,3人14天</t>
  </si>
  <si>
    <t>四季镇木竹村活动室</t>
  </si>
  <si>
    <t>生态护林13</t>
  </si>
  <si>
    <t>31人15天,1人14天</t>
  </si>
  <si>
    <t>民主镇枣树村活动室</t>
  </si>
  <si>
    <t>生态护林14</t>
  </si>
  <si>
    <t>2021.7.12-7.30</t>
  </si>
  <si>
    <t>24人均为15天</t>
  </si>
  <si>
    <t>民主镇马安村活动室</t>
  </si>
  <si>
    <t>生态护林15</t>
  </si>
  <si>
    <t xml:space="preserve">民主镇农田社区活动室 </t>
  </si>
  <si>
    <t>生态护林16</t>
  </si>
  <si>
    <t>18人15天,6人14天,2人13天</t>
  </si>
  <si>
    <t>民主镇光荣村活动室</t>
  </si>
  <si>
    <t>生态护林17</t>
  </si>
  <si>
    <t>2021.8.2-8.20</t>
  </si>
  <si>
    <t>36人15天,1人13天</t>
  </si>
  <si>
    <t>民主镇先进村活动室</t>
  </si>
  <si>
    <t>生态护林18</t>
  </si>
  <si>
    <t>32人均为15天</t>
  </si>
  <si>
    <t>大道河镇集镇社区活动室</t>
  </si>
  <si>
    <t>生态护林19</t>
  </si>
  <si>
    <t>24人15天,2人14天</t>
  </si>
  <si>
    <t>石门镇兴坪村活动室</t>
  </si>
  <si>
    <t>生态护林20</t>
  </si>
  <si>
    <t>2021.8.23-9.10</t>
  </si>
  <si>
    <t>42人15天,1人14天， 1人13天</t>
  </si>
  <si>
    <t>官元镇吉安社区活动室</t>
  </si>
  <si>
    <t>生态护林21</t>
  </si>
  <si>
    <t>36人均为15天</t>
  </si>
  <si>
    <t>官元镇二郎村活动室</t>
  </si>
  <si>
    <t>生态护林22</t>
  </si>
  <si>
    <t>35人15天,2人14天</t>
  </si>
  <si>
    <t>岚皋县职业教育中心</t>
  </si>
  <si>
    <t>2021年总12期</t>
  </si>
  <si>
    <t>2021.10.13-10.22</t>
  </si>
  <si>
    <t>公益性岗位</t>
  </si>
  <si>
    <t>27人10天,6人9天</t>
  </si>
  <si>
    <t>2021年总07期</t>
  </si>
  <si>
    <t>2021.7.17-7.26</t>
  </si>
  <si>
    <t>106人10天，4人9天</t>
  </si>
  <si>
    <t>2021年总09期</t>
  </si>
  <si>
    <t>2021.7.22-7.31</t>
  </si>
  <si>
    <t>95人10天，1人9天</t>
  </si>
  <si>
    <t>堰门镇隆兴村委会</t>
  </si>
  <si>
    <t>2021年总08期</t>
  </si>
  <si>
    <t>2021.7.19-7.28</t>
  </si>
  <si>
    <t>41人10天,7人9天</t>
  </si>
  <si>
    <t>2021年总10期</t>
  </si>
  <si>
    <t>2021.7.27-8.05</t>
  </si>
  <si>
    <t>90人10天，4人9天</t>
  </si>
  <si>
    <t>职教中心</t>
  </si>
  <si>
    <t>2021年总02期</t>
  </si>
  <si>
    <t>2021.5.8-6.12</t>
  </si>
  <si>
    <t>焊工</t>
  </si>
  <si>
    <t>16人均为35天</t>
  </si>
  <si>
    <t>南宫山镇御口韵茶业公司</t>
  </si>
  <si>
    <t>2021年总03期</t>
  </si>
  <si>
    <t>2021.6.1-6.7</t>
  </si>
  <si>
    <t>茶园工</t>
  </si>
  <si>
    <t>14人7天,2人6天</t>
  </si>
  <si>
    <t>官元镇吉安社区</t>
  </si>
  <si>
    <t>2021年总04期</t>
  </si>
  <si>
    <t>2021.6.15-6.21</t>
  </si>
  <si>
    <t>29人7天,2人6天</t>
  </si>
  <si>
    <t xml:space="preserve">岚皋县职业教育中心 </t>
  </si>
  <si>
    <t>2021年总06期</t>
  </si>
  <si>
    <t>2021.7.12-7.26</t>
  </si>
  <si>
    <t>保育员</t>
  </si>
  <si>
    <t>19人均为15天</t>
  </si>
  <si>
    <t>2021年总05期1班</t>
  </si>
  <si>
    <t>2021.7.8-7.20</t>
  </si>
  <si>
    <t>保洁员</t>
  </si>
  <si>
    <t>27人均为13天</t>
  </si>
  <si>
    <t>2021年总05期2班</t>
  </si>
  <si>
    <t>31人均为13天</t>
  </si>
  <si>
    <t>2021年总13期</t>
  </si>
  <si>
    <t>2021.10.23-10.25</t>
  </si>
  <si>
    <t>农村致富带头人</t>
  </si>
  <si>
    <t>7人均为3天</t>
  </si>
  <si>
    <t>2021年总11期</t>
  </si>
  <si>
    <t>2021.10.9-10.18</t>
  </si>
  <si>
    <t>安全员</t>
  </si>
  <si>
    <t>6人均为10天</t>
  </si>
  <si>
    <t>岚皋县志成职业培训学校</t>
  </si>
  <si>
    <t>石门镇兴坪村</t>
  </si>
  <si>
    <t>农村实用人才带头人素质提升</t>
  </si>
  <si>
    <t>2021.7.28-8.6</t>
  </si>
  <si>
    <t>29人10天，1人9天</t>
  </si>
  <si>
    <t>四季镇月坝村委会</t>
  </si>
  <si>
    <t>2021.8.6-8.15</t>
  </si>
  <si>
    <t>8人10天，1人9天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</si>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</sst>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85" zoomScaleNormal="85" zoomScaleSheetLayoutView="100" workbookViewId="0" topLeftCell="A1">
      <selection activeCell="L58" sqref="L58"/>
    </sheetView>
  </sheetViews>
  <sheetFormatPr defaultColWidth="9.00390625" defaultRowHeight="14.25"/>
  <cols>
    <col min="1" max="1" width="4.625" style="0" customWidth="1"/>
    <col min="2" max="2" width="33.75390625" style="3" customWidth="1"/>
    <col min="3" max="3" width="22.625" style="3" customWidth="1"/>
    <col min="4" max="5" width="18.25390625" style="4" customWidth="1"/>
    <col min="6" max="6" width="15.625" style="4" customWidth="1"/>
    <col min="7" max="9" width="8.625" style="4" customWidth="1"/>
    <col min="10" max="10" width="8.375" style="4" customWidth="1"/>
    <col min="11" max="11" width="20.375" style="4" customWidth="1"/>
  </cols>
  <sheetData>
    <row r="1" spans="1:11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9" t="s">
        <v>10</v>
      </c>
      <c r="K2" s="20" t="s">
        <v>11</v>
      </c>
    </row>
    <row r="3" spans="1:11" ht="30" customHeight="1">
      <c r="A3" s="8">
        <v>1</v>
      </c>
      <c r="B3" s="9" t="s">
        <v>12</v>
      </c>
      <c r="C3" s="10" t="s">
        <v>13</v>
      </c>
      <c r="D3" s="10" t="s">
        <v>14</v>
      </c>
      <c r="E3" s="9" t="s">
        <v>15</v>
      </c>
      <c r="F3" s="10" t="s">
        <v>16</v>
      </c>
      <c r="G3" s="11">
        <v>9</v>
      </c>
      <c r="H3" s="9" t="s">
        <v>17</v>
      </c>
      <c r="I3" s="9">
        <v>6750</v>
      </c>
      <c r="J3" s="9">
        <f>SUM(I3)</f>
        <v>6750</v>
      </c>
      <c r="K3" s="9" t="s">
        <v>18</v>
      </c>
    </row>
    <row r="4" spans="1:11" ht="30" customHeight="1">
      <c r="A4" s="8">
        <v>2</v>
      </c>
      <c r="B4" s="9" t="s">
        <v>12</v>
      </c>
      <c r="C4" s="10" t="s">
        <v>13</v>
      </c>
      <c r="D4" s="10" t="s">
        <v>19</v>
      </c>
      <c r="E4" s="9" t="s">
        <v>20</v>
      </c>
      <c r="F4" s="10" t="s">
        <v>16</v>
      </c>
      <c r="G4" s="11">
        <v>21</v>
      </c>
      <c r="H4" s="9" t="s">
        <v>17</v>
      </c>
      <c r="I4" s="9">
        <f aca="true" t="shared" si="0" ref="I4:I11">G4*50*15</f>
        <v>15750</v>
      </c>
      <c r="J4" s="9">
        <f aca="true" t="shared" si="1" ref="J4:J22">I4</f>
        <v>15750</v>
      </c>
      <c r="K4" s="9" t="s">
        <v>21</v>
      </c>
    </row>
    <row r="5" spans="1:11" ht="30" customHeight="1">
      <c r="A5" s="8">
        <v>3</v>
      </c>
      <c r="B5" s="9" t="s">
        <v>12</v>
      </c>
      <c r="C5" s="10" t="s">
        <v>13</v>
      </c>
      <c r="D5" s="10" t="s">
        <v>22</v>
      </c>
      <c r="E5" s="9" t="s">
        <v>23</v>
      </c>
      <c r="F5" s="10" t="s">
        <v>16</v>
      </c>
      <c r="G5" s="11">
        <v>10</v>
      </c>
      <c r="H5" s="9" t="s">
        <v>17</v>
      </c>
      <c r="I5" s="9">
        <f t="shared" si="0"/>
        <v>7500</v>
      </c>
      <c r="J5" s="9">
        <f t="shared" si="1"/>
        <v>7500</v>
      </c>
      <c r="K5" s="9" t="s">
        <v>18</v>
      </c>
    </row>
    <row r="6" spans="1:11" ht="30" customHeight="1">
      <c r="A6" s="8">
        <v>4</v>
      </c>
      <c r="B6" s="9" t="s">
        <v>12</v>
      </c>
      <c r="C6" s="10" t="s">
        <v>13</v>
      </c>
      <c r="D6" s="10" t="s">
        <v>24</v>
      </c>
      <c r="E6" s="9" t="s">
        <v>25</v>
      </c>
      <c r="F6" s="10" t="s">
        <v>16</v>
      </c>
      <c r="G6" s="11">
        <v>16</v>
      </c>
      <c r="H6" s="9" t="s">
        <v>17</v>
      </c>
      <c r="I6" s="9">
        <f t="shared" si="0"/>
        <v>12000</v>
      </c>
      <c r="J6" s="9">
        <f t="shared" si="1"/>
        <v>12000</v>
      </c>
      <c r="K6" s="9" t="s">
        <v>26</v>
      </c>
    </row>
    <row r="7" spans="1:11" ht="30" customHeight="1">
      <c r="A7" s="8">
        <v>5</v>
      </c>
      <c r="B7" s="9" t="s">
        <v>12</v>
      </c>
      <c r="C7" s="10" t="s">
        <v>13</v>
      </c>
      <c r="D7" s="10" t="s">
        <v>27</v>
      </c>
      <c r="E7" s="9" t="s">
        <v>28</v>
      </c>
      <c r="F7" s="10" t="s">
        <v>16</v>
      </c>
      <c r="G7" s="11">
        <v>8</v>
      </c>
      <c r="H7" s="9" t="s">
        <v>17</v>
      </c>
      <c r="I7" s="9">
        <f t="shared" si="0"/>
        <v>6000</v>
      </c>
      <c r="J7" s="9">
        <f t="shared" si="1"/>
        <v>6000</v>
      </c>
      <c r="K7" s="9" t="s">
        <v>29</v>
      </c>
    </row>
    <row r="8" spans="1:11" ht="30" customHeight="1">
      <c r="A8" s="8">
        <v>6</v>
      </c>
      <c r="B8" s="9" t="s">
        <v>12</v>
      </c>
      <c r="C8" s="10" t="s">
        <v>13</v>
      </c>
      <c r="D8" s="10" t="s">
        <v>30</v>
      </c>
      <c r="E8" s="9" t="s">
        <v>31</v>
      </c>
      <c r="F8" s="10" t="s">
        <v>16</v>
      </c>
      <c r="G8" s="11">
        <v>8</v>
      </c>
      <c r="H8" s="9" t="s">
        <v>17</v>
      </c>
      <c r="I8" s="9">
        <f t="shared" si="0"/>
        <v>6000</v>
      </c>
      <c r="J8" s="9">
        <f t="shared" si="1"/>
        <v>6000</v>
      </c>
      <c r="K8" s="9" t="s">
        <v>29</v>
      </c>
    </row>
    <row r="9" spans="1:11" ht="30" customHeight="1">
      <c r="A9" s="8">
        <v>7</v>
      </c>
      <c r="B9" s="9" t="s">
        <v>12</v>
      </c>
      <c r="C9" s="10" t="s">
        <v>13</v>
      </c>
      <c r="D9" s="10" t="s">
        <v>32</v>
      </c>
      <c r="E9" s="9" t="s">
        <v>33</v>
      </c>
      <c r="F9" s="10" t="s">
        <v>16</v>
      </c>
      <c r="G9" s="11">
        <v>10</v>
      </c>
      <c r="H9" s="9" t="s">
        <v>17</v>
      </c>
      <c r="I9" s="9">
        <f t="shared" si="0"/>
        <v>7500</v>
      </c>
      <c r="J9" s="9">
        <f t="shared" si="1"/>
        <v>7500</v>
      </c>
      <c r="K9" s="9" t="s">
        <v>18</v>
      </c>
    </row>
    <row r="10" spans="1:11" ht="30" customHeight="1">
      <c r="A10" s="8">
        <v>8</v>
      </c>
      <c r="B10" s="9" t="s">
        <v>12</v>
      </c>
      <c r="C10" s="10" t="s">
        <v>13</v>
      </c>
      <c r="D10" s="10" t="s">
        <v>34</v>
      </c>
      <c r="E10" s="9" t="s">
        <v>35</v>
      </c>
      <c r="F10" s="10" t="s">
        <v>16</v>
      </c>
      <c r="G10" s="11">
        <v>7</v>
      </c>
      <c r="H10" s="9" t="s">
        <v>17</v>
      </c>
      <c r="I10" s="9">
        <f>6*750+1*700</f>
        <v>5200</v>
      </c>
      <c r="J10" s="9">
        <f t="shared" si="1"/>
        <v>5200</v>
      </c>
      <c r="K10" s="9" t="s">
        <v>36</v>
      </c>
    </row>
    <row r="11" spans="1:11" ht="30" customHeight="1">
      <c r="A11" s="8">
        <v>9</v>
      </c>
      <c r="B11" s="9" t="s">
        <v>12</v>
      </c>
      <c r="C11" s="10" t="s">
        <v>13</v>
      </c>
      <c r="D11" s="10" t="s">
        <v>37</v>
      </c>
      <c r="E11" s="9" t="s">
        <v>38</v>
      </c>
      <c r="F11" s="10" t="s">
        <v>16</v>
      </c>
      <c r="G11" s="11">
        <v>8</v>
      </c>
      <c r="H11" s="9" t="s">
        <v>17</v>
      </c>
      <c r="I11" s="9">
        <f t="shared" si="0"/>
        <v>6000</v>
      </c>
      <c r="J11" s="9">
        <f t="shared" si="1"/>
        <v>6000</v>
      </c>
      <c r="K11" s="9" t="s">
        <v>29</v>
      </c>
    </row>
    <row r="12" spans="1:11" ht="30" customHeight="1">
      <c r="A12" s="8">
        <v>10</v>
      </c>
      <c r="B12" s="9" t="s">
        <v>39</v>
      </c>
      <c r="C12" s="10" t="s">
        <v>40</v>
      </c>
      <c r="D12" s="10" t="s">
        <v>41</v>
      </c>
      <c r="E12" s="9" t="s">
        <v>42</v>
      </c>
      <c r="F12" s="10" t="s">
        <v>41</v>
      </c>
      <c r="G12" s="11">
        <v>15</v>
      </c>
      <c r="H12" s="9" t="s">
        <v>17</v>
      </c>
      <c r="I12" s="9">
        <f>G12*50*10</f>
        <v>7500</v>
      </c>
      <c r="J12" s="9">
        <f t="shared" si="1"/>
        <v>7500</v>
      </c>
      <c r="K12" s="9" t="s">
        <v>43</v>
      </c>
    </row>
    <row r="13" spans="1:11" ht="30" customHeight="1">
      <c r="A13" s="8">
        <v>11</v>
      </c>
      <c r="B13" s="9" t="s">
        <v>39</v>
      </c>
      <c r="C13" s="10" t="s">
        <v>44</v>
      </c>
      <c r="D13" s="10" t="s">
        <v>41</v>
      </c>
      <c r="E13" s="9" t="s">
        <v>45</v>
      </c>
      <c r="F13" s="10" t="s">
        <v>41</v>
      </c>
      <c r="G13" s="11">
        <v>8</v>
      </c>
      <c r="H13" s="9" t="s">
        <v>17</v>
      </c>
      <c r="I13" s="9">
        <f>G13*50*10</f>
        <v>4000</v>
      </c>
      <c r="J13" s="9">
        <f t="shared" si="1"/>
        <v>4000</v>
      </c>
      <c r="K13" s="9" t="s">
        <v>29</v>
      </c>
    </row>
    <row r="14" spans="1:11" ht="30" customHeight="1">
      <c r="A14" s="8">
        <v>12</v>
      </c>
      <c r="B14" s="9" t="s">
        <v>39</v>
      </c>
      <c r="C14" s="10" t="s">
        <v>46</v>
      </c>
      <c r="D14" s="10" t="s">
        <v>47</v>
      </c>
      <c r="E14" s="9" t="s">
        <v>48</v>
      </c>
      <c r="F14" s="10" t="s">
        <v>47</v>
      </c>
      <c r="G14" s="11">
        <v>14</v>
      </c>
      <c r="H14" s="9" t="s">
        <v>17</v>
      </c>
      <c r="I14" s="9">
        <f>12*750+2*700</f>
        <v>10400</v>
      </c>
      <c r="J14" s="9">
        <f t="shared" si="1"/>
        <v>10400</v>
      </c>
      <c r="K14" s="9" t="s">
        <v>49</v>
      </c>
    </row>
    <row r="15" spans="1:11" ht="30" customHeight="1">
      <c r="A15" s="8">
        <v>13</v>
      </c>
      <c r="B15" s="9" t="s">
        <v>50</v>
      </c>
      <c r="C15" s="10" t="s">
        <v>51</v>
      </c>
      <c r="D15" s="10" t="s">
        <v>52</v>
      </c>
      <c r="E15" s="9" t="s">
        <v>53</v>
      </c>
      <c r="F15" s="10" t="s">
        <v>52</v>
      </c>
      <c r="G15" s="11">
        <v>21</v>
      </c>
      <c r="H15" s="9" t="s">
        <v>17</v>
      </c>
      <c r="I15" s="9">
        <f>G15*50*15</f>
        <v>15750</v>
      </c>
      <c r="J15" s="9">
        <f t="shared" si="1"/>
        <v>15750</v>
      </c>
      <c r="K15" s="9" t="s">
        <v>21</v>
      </c>
    </row>
    <row r="16" spans="1:11" ht="42.75">
      <c r="A16" s="8">
        <v>14</v>
      </c>
      <c r="B16" s="9" t="s">
        <v>54</v>
      </c>
      <c r="C16" s="10" t="s">
        <v>55</v>
      </c>
      <c r="D16" s="10" t="s">
        <v>56</v>
      </c>
      <c r="E16" s="9" t="s">
        <v>57</v>
      </c>
      <c r="F16" s="10" t="s">
        <v>58</v>
      </c>
      <c r="G16" s="11">
        <v>25</v>
      </c>
      <c r="H16" s="9" t="s">
        <v>17</v>
      </c>
      <c r="I16" s="9">
        <f>7*50*50+7*50*49+5*50*48+4*50*47+1*50*46+1*50*45</f>
        <v>60600</v>
      </c>
      <c r="J16" s="9">
        <f t="shared" si="1"/>
        <v>60600</v>
      </c>
      <c r="K16" s="10" t="s">
        <v>59</v>
      </c>
    </row>
    <row r="17" spans="1:11" ht="42.75">
      <c r="A17" s="8">
        <v>15</v>
      </c>
      <c r="B17" s="9" t="s">
        <v>54</v>
      </c>
      <c r="C17" s="10" t="s">
        <v>55</v>
      </c>
      <c r="D17" s="10" t="s">
        <v>60</v>
      </c>
      <c r="E17" s="9" t="s">
        <v>61</v>
      </c>
      <c r="F17" s="10" t="s">
        <v>58</v>
      </c>
      <c r="G17" s="11">
        <v>10</v>
      </c>
      <c r="H17" s="9" t="s">
        <v>17</v>
      </c>
      <c r="I17" s="9">
        <f>1*50*50+2*50*49+4*50*48+2*50*47+1*50*46</f>
        <v>24000</v>
      </c>
      <c r="J17" s="9">
        <f t="shared" si="1"/>
        <v>24000</v>
      </c>
      <c r="K17" s="10" t="s">
        <v>62</v>
      </c>
    </row>
    <row r="18" spans="1:11" ht="30" customHeight="1">
      <c r="A18" s="8">
        <v>16</v>
      </c>
      <c r="B18" s="9" t="s">
        <v>54</v>
      </c>
      <c r="C18" s="10" t="s">
        <v>55</v>
      </c>
      <c r="D18" s="10" t="s">
        <v>63</v>
      </c>
      <c r="E18" s="9" t="s">
        <v>64</v>
      </c>
      <c r="F18" s="10" t="s">
        <v>58</v>
      </c>
      <c r="G18" s="11">
        <v>5</v>
      </c>
      <c r="H18" s="9" t="s">
        <v>17</v>
      </c>
      <c r="I18" s="9">
        <f>2*2500+2*2450+1*2350</f>
        <v>12250</v>
      </c>
      <c r="J18" s="9">
        <f t="shared" si="1"/>
        <v>12250</v>
      </c>
      <c r="K18" s="10" t="s">
        <v>65</v>
      </c>
    </row>
    <row r="19" spans="1:11" ht="30" customHeight="1">
      <c r="A19" s="8">
        <v>17</v>
      </c>
      <c r="B19" s="9" t="s">
        <v>66</v>
      </c>
      <c r="C19" s="10" t="s">
        <v>67</v>
      </c>
      <c r="D19" s="10" t="s">
        <v>68</v>
      </c>
      <c r="E19" s="9" t="s">
        <v>69</v>
      </c>
      <c r="F19" s="10" t="s">
        <v>70</v>
      </c>
      <c r="G19" s="9">
        <v>11</v>
      </c>
      <c r="H19" s="9" t="s">
        <v>17</v>
      </c>
      <c r="I19" s="9">
        <f aca="true" t="shared" si="2" ref="I19:I22">G19*50*15</f>
        <v>8250</v>
      </c>
      <c r="J19" s="9">
        <f t="shared" si="1"/>
        <v>8250</v>
      </c>
      <c r="K19" s="9" t="s">
        <v>71</v>
      </c>
    </row>
    <row r="20" spans="1:11" ht="30" customHeight="1">
      <c r="A20" s="8">
        <v>18</v>
      </c>
      <c r="B20" s="9" t="s">
        <v>66</v>
      </c>
      <c r="C20" s="10" t="s">
        <v>72</v>
      </c>
      <c r="D20" s="10" t="s">
        <v>73</v>
      </c>
      <c r="E20" s="9" t="s">
        <v>69</v>
      </c>
      <c r="F20" s="10" t="s">
        <v>70</v>
      </c>
      <c r="G20" s="12">
        <v>45</v>
      </c>
      <c r="H20" s="9" t="s">
        <v>17</v>
      </c>
      <c r="I20" s="9">
        <f t="shared" si="2"/>
        <v>33750</v>
      </c>
      <c r="J20" s="9">
        <f t="shared" si="1"/>
        <v>33750</v>
      </c>
      <c r="K20" s="9" t="s">
        <v>74</v>
      </c>
    </row>
    <row r="21" spans="1:11" ht="30" customHeight="1">
      <c r="A21" s="8">
        <v>19</v>
      </c>
      <c r="B21" s="9" t="s">
        <v>66</v>
      </c>
      <c r="C21" s="10" t="s">
        <v>75</v>
      </c>
      <c r="D21" s="10" t="s">
        <v>76</v>
      </c>
      <c r="E21" s="9" t="s">
        <v>69</v>
      </c>
      <c r="F21" s="10" t="s">
        <v>70</v>
      </c>
      <c r="G21" s="12">
        <v>27</v>
      </c>
      <c r="H21" s="9" t="s">
        <v>17</v>
      </c>
      <c r="I21" s="9">
        <f>18*750+9*700</f>
        <v>19800</v>
      </c>
      <c r="J21" s="9">
        <f t="shared" si="1"/>
        <v>19800</v>
      </c>
      <c r="K21" s="9" t="s">
        <v>77</v>
      </c>
    </row>
    <row r="22" spans="1:11" ht="30" customHeight="1">
      <c r="A22" s="8">
        <v>20</v>
      </c>
      <c r="B22" s="9" t="s">
        <v>66</v>
      </c>
      <c r="C22" s="10" t="s">
        <v>78</v>
      </c>
      <c r="D22" s="10" t="s">
        <v>79</v>
      </c>
      <c r="E22" s="9" t="s">
        <v>69</v>
      </c>
      <c r="F22" s="10" t="s">
        <v>70</v>
      </c>
      <c r="G22" s="12">
        <v>22</v>
      </c>
      <c r="H22" s="9" t="s">
        <v>17</v>
      </c>
      <c r="I22" s="9">
        <f>20*750+2*700</f>
        <v>16400</v>
      </c>
      <c r="J22" s="9">
        <f t="shared" si="1"/>
        <v>16400</v>
      </c>
      <c r="K22" s="9" t="s">
        <v>80</v>
      </c>
    </row>
    <row r="23" spans="1:11" ht="30" customHeight="1">
      <c r="A23" s="8">
        <v>21</v>
      </c>
      <c r="B23" s="9" t="s">
        <v>66</v>
      </c>
      <c r="C23" s="10" t="s">
        <v>81</v>
      </c>
      <c r="D23" s="10" t="s">
        <v>82</v>
      </c>
      <c r="E23" s="9" t="s">
        <v>83</v>
      </c>
      <c r="F23" s="10" t="s">
        <v>70</v>
      </c>
      <c r="G23" s="11">
        <v>49</v>
      </c>
      <c r="H23" s="9" t="s">
        <v>17</v>
      </c>
      <c r="I23" s="9">
        <f>48*50*15+1*50*14</f>
        <v>36700</v>
      </c>
      <c r="J23" s="9">
        <f aca="true" t="shared" si="3" ref="J23:J65">I23</f>
        <v>36700</v>
      </c>
      <c r="K23" s="9" t="s">
        <v>84</v>
      </c>
    </row>
    <row r="24" spans="1:11" s="1" customFormat="1" ht="30" customHeight="1">
      <c r="A24" s="12">
        <v>22</v>
      </c>
      <c r="B24" s="9" t="s">
        <v>66</v>
      </c>
      <c r="C24" s="10" t="s">
        <v>85</v>
      </c>
      <c r="D24" s="10" t="s">
        <v>86</v>
      </c>
      <c r="E24" s="9" t="s">
        <v>83</v>
      </c>
      <c r="F24" s="10" t="s">
        <v>70</v>
      </c>
      <c r="G24" s="11">
        <v>39</v>
      </c>
      <c r="H24" s="9" t="s">
        <v>17</v>
      </c>
      <c r="I24" s="9">
        <f>35*50*15+4*50*14</f>
        <v>29050</v>
      </c>
      <c r="J24" s="9">
        <f t="shared" si="3"/>
        <v>29050</v>
      </c>
      <c r="K24" s="9" t="s">
        <v>87</v>
      </c>
    </row>
    <row r="25" spans="1:11" ht="30" customHeight="1">
      <c r="A25" s="8">
        <v>23</v>
      </c>
      <c r="B25" s="9" t="s">
        <v>66</v>
      </c>
      <c r="C25" s="10" t="s">
        <v>88</v>
      </c>
      <c r="D25" s="10" t="s">
        <v>89</v>
      </c>
      <c r="E25" s="9" t="s">
        <v>83</v>
      </c>
      <c r="F25" s="10" t="s">
        <v>70</v>
      </c>
      <c r="G25" s="11">
        <v>47</v>
      </c>
      <c r="H25" s="9" t="s">
        <v>17</v>
      </c>
      <c r="I25" s="9">
        <f>45*50*15+1*50*14+1*50*13</f>
        <v>35100</v>
      </c>
      <c r="J25" s="9">
        <f t="shared" si="3"/>
        <v>35100</v>
      </c>
      <c r="K25" s="10" t="s">
        <v>90</v>
      </c>
    </row>
    <row r="26" spans="1:11" ht="30" customHeight="1">
      <c r="A26" s="8">
        <v>24</v>
      </c>
      <c r="B26" s="9" t="s">
        <v>66</v>
      </c>
      <c r="C26" s="10" t="s">
        <v>91</v>
      </c>
      <c r="D26" s="10" t="s">
        <v>92</v>
      </c>
      <c r="E26" s="9" t="s">
        <v>93</v>
      </c>
      <c r="F26" s="10" t="s">
        <v>70</v>
      </c>
      <c r="G26" s="11">
        <v>41</v>
      </c>
      <c r="H26" s="9" t="s">
        <v>17</v>
      </c>
      <c r="I26" s="9">
        <f>40*50*15+1*50*14</f>
        <v>30700</v>
      </c>
      <c r="J26" s="9">
        <f t="shared" si="3"/>
        <v>30700</v>
      </c>
      <c r="K26" s="9" t="s">
        <v>94</v>
      </c>
    </row>
    <row r="27" spans="1:11" ht="30" customHeight="1">
      <c r="A27" s="8">
        <v>25</v>
      </c>
      <c r="B27" s="9" t="s">
        <v>66</v>
      </c>
      <c r="C27" s="10" t="s">
        <v>95</v>
      </c>
      <c r="D27" s="10" t="s">
        <v>96</v>
      </c>
      <c r="E27" s="9" t="s">
        <v>93</v>
      </c>
      <c r="F27" s="10" t="s">
        <v>70</v>
      </c>
      <c r="G27" s="11">
        <v>41</v>
      </c>
      <c r="H27" s="9" t="s">
        <v>17</v>
      </c>
      <c r="I27" s="9">
        <f>38*50*15+3*50*14</f>
        <v>30600</v>
      </c>
      <c r="J27" s="9">
        <f t="shared" si="3"/>
        <v>30600</v>
      </c>
      <c r="K27" s="9" t="s">
        <v>97</v>
      </c>
    </row>
    <row r="28" spans="1:11" ht="30" customHeight="1">
      <c r="A28" s="8">
        <v>26</v>
      </c>
      <c r="B28" s="9" t="s">
        <v>66</v>
      </c>
      <c r="C28" s="10" t="s">
        <v>98</v>
      </c>
      <c r="D28" s="10" t="s">
        <v>99</v>
      </c>
      <c r="E28" s="9" t="s">
        <v>93</v>
      </c>
      <c r="F28" s="10" t="s">
        <v>70</v>
      </c>
      <c r="G28" s="11">
        <v>21</v>
      </c>
      <c r="H28" s="9" t="s">
        <v>17</v>
      </c>
      <c r="I28" s="9">
        <f>G28*50*15</f>
        <v>15750</v>
      </c>
      <c r="J28" s="9">
        <f t="shared" si="3"/>
        <v>15750</v>
      </c>
      <c r="K28" s="9" t="s">
        <v>21</v>
      </c>
    </row>
    <row r="29" spans="1:11" ht="30" customHeight="1">
      <c r="A29" s="8">
        <v>27</v>
      </c>
      <c r="B29" s="9" t="s">
        <v>66</v>
      </c>
      <c r="C29" s="10" t="s">
        <v>100</v>
      </c>
      <c r="D29" s="10" t="s">
        <v>101</v>
      </c>
      <c r="E29" s="9" t="s">
        <v>102</v>
      </c>
      <c r="F29" s="10" t="s">
        <v>70</v>
      </c>
      <c r="G29" s="11">
        <v>43</v>
      </c>
      <c r="H29" s="9" t="s">
        <v>17</v>
      </c>
      <c r="I29" s="9">
        <f>42*50*15+1*50*14</f>
        <v>32200</v>
      </c>
      <c r="J29" s="9">
        <f t="shared" si="3"/>
        <v>32200</v>
      </c>
      <c r="K29" s="9" t="s">
        <v>103</v>
      </c>
    </row>
    <row r="30" spans="1:11" ht="30" customHeight="1">
      <c r="A30" s="8">
        <v>28</v>
      </c>
      <c r="B30" s="9" t="s">
        <v>66</v>
      </c>
      <c r="C30" s="10" t="s">
        <v>104</v>
      </c>
      <c r="D30" s="10" t="s">
        <v>105</v>
      </c>
      <c r="E30" s="9" t="s">
        <v>102</v>
      </c>
      <c r="F30" s="10" t="s">
        <v>70</v>
      </c>
      <c r="G30" s="12">
        <v>50</v>
      </c>
      <c r="H30" s="9" t="s">
        <v>17</v>
      </c>
      <c r="I30" s="9">
        <f>G30*50*15</f>
        <v>37500</v>
      </c>
      <c r="J30" s="9">
        <f t="shared" si="3"/>
        <v>37500</v>
      </c>
      <c r="K30" s="9" t="s">
        <v>106</v>
      </c>
    </row>
    <row r="31" spans="1:11" ht="30" customHeight="1">
      <c r="A31" s="8">
        <v>29</v>
      </c>
      <c r="B31" s="9" t="s">
        <v>66</v>
      </c>
      <c r="C31" s="10" t="s">
        <v>107</v>
      </c>
      <c r="D31" s="10" t="s">
        <v>108</v>
      </c>
      <c r="E31" s="9" t="s">
        <v>102</v>
      </c>
      <c r="F31" s="10" t="s">
        <v>70</v>
      </c>
      <c r="G31" s="11">
        <v>52</v>
      </c>
      <c r="H31" s="9" t="s">
        <v>17</v>
      </c>
      <c r="I31" s="9">
        <f>50*50*15+2*50*14</f>
        <v>38900</v>
      </c>
      <c r="J31" s="9">
        <f t="shared" si="3"/>
        <v>38900</v>
      </c>
      <c r="K31" s="9" t="s">
        <v>109</v>
      </c>
    </row>
    <row r="32" spans="1:11" ht="30" customHeight="1">
      <c r="A32" s="8">
        <v>30</v>
      </c>
      <c r="B32" s="9" t="s">
        <v>66</v>
      </c>
      <c r="C32" s="10" t="s">
        <v>110</v>
      </c>
      <c r="D32" s="10" t="s">
        <v>111</v>
      </c>
      <c r="E32" s="9" t="s">
        <v>112</v>
      </c>
      <c r="F32" s="10" t="s">
        <v>70</v>
      </c>
      <c r="G32" s="11">
        <v>42</v>
      </c>
      <c r="H32" s="9" t="s">
        <v>17</v>
      </c>
      <c r="I32" s="9">
        <f>40*50*15+2*50*14</f>
        <v>31400</v>
      </c>
      <c r="J32" s="9">
        <f t="shared" si="3"/>
        <v>31400</v>
      </c>
      <c r="K32" s="9" t="s">
        <v>113</v>
      </c>
    </row>
    <row r="33" spans="1:11" ht="30" customHeight="1">
      <c r="A33" s="8">
        <v>31</v>
      </c>
      <c r="B33" s="9" t="s">
        <v>66</v>
      </c>
      <c r="C33" s="10" t="s">
        <v>114</v>
      </c>
      <c r="D33" s="10" t="s">
        <v>115</v>
      </c>
      <c r="E33" s="9" t="s">
        <v>112</v>
      </c>
      <c r="F33" s="10" t="s">
        <v>70</v>
      </c>
      <c r="G33" s="12">
        <v>49</v>
      </c>
      <c r="H33" s="9" t="s">
        <v>17</v>
      </c>
      <c r="I33" s="9">
        <f>G33*50*15</f>
        <v>36750</v>
      </c>
      <c r="J33" s="9">
        <f t="shared" si="3"/>
        <v>36750</v>
      </c>
      <c r="K33" s="9" t="s">
        <v>116</v>
      </c>
    </row>
    <row r="34" spans="1:11" ht="30" customHeight="1">
      <c r="A34" s="8">
        <v>32</v>
      </c>
      <c r="B34" s="9" t="s">
        <v>66</v>
      </c>
      <c r="C34" s="10" t="s">
        <v>117</v>
      </c>
      <c r="D34" s="10" t="s">
        <v>118</v>
      </c>
      <c r="E34" s="9" t="s">
        <v>112</v>
      </c>
      <c r="F34" s="10" t="s">
        <v>70</v>
      </c>
      <c r="G34" s="11">
        <v>35</v>
      </c>
      <c r="H34" s="9" t="s">
        <v>17</v>
      </c>
      <c r="I34" s="9">
        <f>32*50*15+3*50*14</f>
        <v>26100</v>
      </c>
      <c r="J34" s="9">
        <f t="shared" si="3"/>
        <v>26100</v>
      </c>
      <c r="K34" s="9" t="s">
        <v>119</v>
      </c>
    </row>
    <row r="35" spans="1:11" ht="30" customHeight="1">
      <c r="A35" s="8">
        <v>33</v>
      </c>
      <c r="B35" s="9" t="s">
        <v>66</v>
      </c>
      <c r="C35" s="10" t="s">
        <v>120</v>
      </c>
      <c r="D35" s="10" t="s">
        <v>121</v>
      </c>
      <c r="E35" s="9" t="s">
        <v>112</v>
      </c>
      <c r="F35" s="10" t="s">
        <v>70</v>
      </c>
      <c r="G35" s="11">
        <v>32</v>
      </c>
      <c r="H35" s="9" t="s">
        <v>17</v>
      </c>
      <c r="I35" s="9">
        <f>31*50*15+1*50*14</f>
        <v>23950</v>
      </c>
      <c r="J35" s="9">
        <f t="shared" si="3"/>
        <v>23950</v>
      </c>
      <c r="K35" s="9" t="s">
        <v>122</v>
      </c>
    </row>
    <row r="36" spans="1:11" ht="30" customHeight="1">
      <c r="A36" s="8">
        <v>34</v>
      </c>
      <c r="B36" s="9" t="s">
        <v>66</v>
      </c>
      <c r="C36" s="10" t="s">
        <v>123</v>
      </c>
      <c r="D36" s="10" t="s">
        <v>124</v>
      </c>
      <c r="E36" s="9" t="s">
        <v>125</v>
      </c>
      <c r="F36" s="10" t="s">
        <v>70</v>
      </c>
      <c r="G36" s="12">
        <v>24</v>
      </c>
      <c r="H36" s="9" t="s">
        <v>17</v>
      </c>
      <c r="I36" s="9">
        <f>G36*50*15</f>
        <v>18000</v>
      </c>
      <c r="J36" s="9">
        <f t="shared" si="3"/>
        <v>18000</v>
      </c>
      <c r="K36" s="9" t="s">
        <v>126</v>
      </c>
    </row>
    <row r="37" spans="1:11" ht="30" customHeight="1">
      <c r="A37" s="8">
        <v>35</v>
      </c>
      <c r="B37" s="9" t="s">
        <v>66</v>
      </c>
      <c r="C37" s="10" t="s">
        <v>127</v>
      </c>
      <c r="D37" s="10" t="s">
        <v>128</v>
      </c>
      <c r="E37" s="9" t="s">
        <v>125</v>
      </c>
      <c r="F37" s="10" t="s">
        <v>70</v>
      </c>
      <c r="G37" s="12">
        <v>24</v>
      </c>
      <c r="H37" s="9" t="s">
        <v>17</v>
      </c>
      <c r="I37" s="9">
        <f>G37*50*15</f>
        <v>18000</v>
      </c>
      <c r="J37" s="9">
        <f t="shared" si="3"/>
        <v>18000</v>
      </c>
      <c r="K37" s="9" t="s">
        <v>126</v>
      </c>
    </row>
    <row r="38" spans="1:11" ht="30" customHeight="1">
      <c r="A38" s="8">
        <v>36</v>
      </c>
      <c r="B38" s="9" t="s">
        <v>66</v>
      </c>
      <c r="C38" s="10" t="s">
        <v>129</v>
      </c>
      <c r="D38" s="10" t="s">
        <v>130</v>
      </c>
      <c r="E38" s="9" t="s">
        <v>125</v>
      </c>
      <c r="F38" s="10" t="s">
        <v>70</v>
      </c>
      <c r="G38" s="11">
        <v>26</v>
      </c>
      <c r="H38" s="9" t="s">
        <v>17</v>
      </c>
      <c r="I38" s="9">
        <f>18*50*15+6*50*14+2*50*13</f>
        <v>19000</v>
      </c>
      <c r="J38" s="9">
        <f t="shared" si="3"/>
        <v>19000</v>
      </c>
      <c r="K38" s="10" t="s">
        <v>131</v>
      </c>
    </row>
    <row r="39" spans="1:11" ht="30" customHeight="1">
      <c r="A39" s="8">
        <v>37</v>
      </c>
      <c r="B39" s="9" t="s">
        <v>66</v>
      </c>
      <c r="C39" s="10" t="s">
        <v>132</v>
      </c>
      <c r="D39" s="10" t="s">
        <v>133</v>
      </c>
      <c r="E39" s="9" t="s">
        <v>134</v>
      </c>
      <c r="F39" s="10" t="s">
        <v>70</v>
      </c>
      <c r="G39" s="11">
        <v>37</v>
      </c>
      <c r="H39" s="9" t="s">
        <v>17</v>
      </c>
      <c r="I39" s="9">
        <f>36*50*15+1*50*13</f>
        <v>27650</v>
      </c>
      <c r="J39" s="9">
        <f t="shared" si="3"/>
        <v>27650</v>
      </c>
      <c r="K39" s="9" t="s">
        <v>135</v>
      </c>
    </row>
    <row r="40" spans="1:11" ht="30" customHeight="1">
      <c r="A40" s="8">
        <v>38</v>
      </c>
      <c r="B40" s="9" t="s">
        <v>66</v>
      </c>
      <c r="C40" s="10" t="s">
        <v>136</v>
      </c>
      <c r="D40" s="10" t="s">
        <v>137</v>
      </c>
      <c r="E40" s="9" t="s">
        <v>134</v>
      </c>
      <c r="F40" s="10" t="s">
        <v>70</v>
      </c>
      <c r="G40" s="12">
        <v>32</v>
      </c>
      <c r="H40" s="9" t="s">
        <v>17</v>
      </c>
      <c r="I40" s="9">
        <f>G40*50*15</f>
        <v>24000</v>
      </c>
      <c r="J40" s="9">
        <f t="shared" si="3"/>
        <v>24000</v>
      </c>
      <c r="K40" s="9" t="s">
        <v>138</v>
      </c>
    </row>
    <row r="41" spans="1:11" ht="30" customHeight="1">
      <c r="A41" s="8">
        <v>39</v>
      </c>
      <c r="B41" s="9" t="s">
        <v>66</v>
      </c>
      <c r="C41" s="10" t="s">
        <v>139</v>
      </c>
      <c r="D41" s="10" t="s">
        <v>140</v>
      </c>
      <c r="E41" s="9" t="s">
        <v>134</v>
      </c>
      <c r="F41" s="10" t="s">
        <v>70</v>
      </c>
      <c r="G41" s="11">
        <v>26</v>
      </c>
      <c r="H41" s="9" t="s">
        <v>17</v>
      </c>
      <c r="I41" s="9">
        <f>24*50*15+2*50*14</f>
        <v>19400</v>
      </c>
      <c r="J41" s="9">
        <f t="shared" si="3"/>
        <v>19400</v>
      </c>
      <c r="K41" s="9" t="s">
        <v>141</v>
      </c>
    </row>
    <row r="42" spans="1:11" ht="30" customHeight="1">
      <c r="A42" s="8">
        <v>40</v>
      </c>
      <c r="B42" s="9" t="s">
        <v>66</v>
      </c>
      <c r="C42" s="10" t="s">
        <v>142</v>
      </c>
      <c r="D42" s="10" t="s">
        <v>143</v>
      </c>
      <c r="E42" s="9" t="s">
        <v>144</v>
      </c>
      <c r="F42" s="10" t="s">
        <v>70</v>
      </c>
      <c r="G42" s="11">
        <v>44</v>
      </c>
      <c r="H42" s="9" t="s">
        <v>17</v>
      </c>
      <c r="I42" s="9">
        <f>42*50*15+1*50*14+1*50*13</f>
        <v>32850</v>
      </c>
      <c r="J42" s="9">
        <f t="shared" si="3"/>
        <v>32850</v>
      </c>
      <c r="K42" s="10" t="s">
        <v>145</v>
      </c>
    </row>
    <row r="43" spans="1:11" ht="30" customHeight="1">
      <c r="A43" s="8">
        <v>41</v>
      </c>
      <c r="B43" s="9" t="s">
        <v>66</v>
      </c>
      <c r="C43" s="10" t="s">
        <v>146</v>
      </c>
      <c r="D43" s="10" t="s">
        <v>147</v>
      </c>
      <c r="E43" s="9" t="s">
        <v>144</v>
      </c>
      <c r="F43" s="10" t="s">
        <v>70</v>
      </c>
      <c r="G43" s="12">
        <v>36</v>
      </c>
      <c r="H43" s="9" t="s">
        <v>17</v>
      </c>
      <c r="I43" s="9">
        <f>G43*50*15</f>
        <v>27000</v>
      </c>
      <c r="J43" s="9">
        <f t="shared" si="3"/>
        <v>27000</v>
      </c>
      <c r="K43" s="9" t="s">
        <v>148</v>
      </c>
    </row>
    <row r="44" spans="1:11" ht="30" customHeight="1">
      <c r="A44" s="8">
        <v>42</v>
      </c>
      <c r="B44" s="9" t="s">
        <v>66</v>
      </c>
      <c r="C44" s="10" t="s">
        <v>149</v>
      </c>
      <c r="D44" s="10" t="s">
        <v>150</v>
      </c>
      <c r="E44" s="9" t="s">
        <v>144</v>
      </c>
      <c r="F44" s="10" t="s">
        <v>70</v>
      </c>
      <c r="G44" s="11">
        <v>37</v>
      </c>
      <c r="H44" s="9" t="s">
        <v>17</v>
      </c>
      <c r="I44" s="9">
        <f>35*50*15+2*50*14</f>
        <v>27650</v>
      </c>
      <c r="J44" s="9">
        <f t="shared" si="3"/>
        <v>27650</v>
      </c>
      <c r="K44" s="9" t="s">
        <v>151</v>
      </c>
    </row>
    <row r="45" spans="1:11" s="2" customFormat="1" ht="30" customHeight="1">
      <c r="A45" s="11">
        <v>43</v>
      </c>
      <c r="B45" s="9" t="s">
        <v>152</v>
      </c>
      <c r="C45" s="10" t="s">
        <v>152</v>
      </c>
      <c r="D45" s="10" t="s">
        <v>153</v>
      </c>
      <c r="E45" s="9" t="s">
        <v>154</v>
      </c>
      <c r="F45" s="10" t="s">
        <v>155</v>
      </c>
      <c r="G45" s="11">
        <v>33</v>
      </c>
      <c r="H45" s="9" t="s">
        <v>17</v>
      </c>
      <c r="I45" s="9">
        <f>27*50*10+6*50*9</f>
        <v>16200</v>
      </c>
      <c r="J45" s="9">
        <f t="shared" si="3"/>
        <v>16200</v>
      </c>
      <c r="K45" s="9" t="s">
        <v>156</v>
      </c>
    </row>
    <row r="46" spans="1:12" ht="30" customHeight="1">
      <c r="A46" s="8">
        <v>44</v>
      </c>
      <c r="B46" s="9" t="s">
        <v>152</v>
      </c>
      <c r="C46" s="10" t="s">
        <v>152</v>
      </c>
      <c r="D46" s="10" t="s">
        <v>157</v>
      </c>
      <c r="E46" s="13" t="s">
        <v>158</v>
      </c>
      <c r="F46" s="10" t="s">
        <v>155</v>
      </c>
      <c r="G46" s="11">
        <v>110</v>
      </c>
      <c r="H46" s="9" t="s">
        <v>17</v>
      </c>
      <c r="I46" s="9">
        <f>106*50*10+4*50*9</f>
        <v>54800</v>
      </c>
      <c r="J46" s="9">
        <f t="shared" si="3"/>
        <v>54800</v>
      </c>
      <c r="K46" s="9" t="s">
        <v>159</v>
      </c>
      <c r="L46" s="1"/>
    </row>
    <row r="47" spans="1:12" ht="30" customHeight="1">
      <c r="A47" s="8">
        <v>45</v>
      </c>
      <c r="B47" s="9" t="s">
        <v>152</v>
      </c>
      <c r="C47" s="10" t="s">
        <v>152</v>
      </c>
      <c r="D47" s="10" t="s">
        <v>160</v>
      </c>
      <c r="E47" s="9" t="s">
        <v>161</v>
      </c>
      <c r="F47" s="10" t="s">
        <v>155</v>
      </c>
      <c r="G47" s="11">
        <v>96</v>
      </c>
      <c r="H47" s="9" t="s">
        <v>17</v>
      </c>
      <c r="I47" s="9">
        <f>95*50*10+1*50*9</f>
        <v>47950</v>
      </c>
      <c r="J47" s="9">
        <f t="shared" si="3"/>
        <v>47950</v>
      </c>
      <c r="K47" s="9" t="s">
        <v>162</v>
      </c>
      <c r="L47" s="1"/>
    </row>
    <row r="48" spans="1:12" ht="30" customHeight="1">
      <c r="A48" s="8">
        <v>46</v>
      </c>
      <c r="B48" s="9" t="s">
        <v>152</v>
      </c>
      <c r="C48" s="10" t="s">
        <v>163</v>
      </c>
      <c r="D48" s="10" t="s">
        <v>164</v>
      </c>
      <c r="E48" s="9" t="s">
        <v>165</v>
      </c>
      <c r="F48" s="10" t="s">
        <v>155</v>
      </c>
      <c r="G48" s="11">
        <v>48</v>
      </c>
      <c r="H48" s="9" t="s">
        <v>17</v>
      </c>
      <c r="I48" s="9">
        <f>41*50*10+7*50*9</f>
        <v>23650</v>
      </c>
      <c r="J48" s="9">
        <f t="shared" si="3"/>
        <v>23650</v>
      </c>
      <c r="K48" s="9" t="s">
        <v>166</v>
      </c>
      <c r="L48" s="1"/>
    </row>
    <row r="49" spans="1:12" ht="30" customHeight="1">
      <c r="A49" s="8">
        <v>47</v>
      </c>
      <c r="B49" s="9" t="s">
        <v>152</v>
      </c>
      <c r="C49" s="10" t="s">
        <v>152</v>
      </c>
      <c r="D49" s="10" t="s">
        <v>167</v>
      </c>
      <c r="E49" s="9" t="s">
        <v>168</v>
      </c>
      <c r="F49" s="10" t="s">
        <v>155</v>
      </c>
      <c r="G49" s="11">
        <v>94</v>
      </c>
      <c r="H49" s="9" t="s">
        <v>17</v>
      </c>
      <c r="I49" s="9">
        <f>90*50*10+4*50*9</f>
        <v>46800</v>
      </c>
      <c r="J49" s="9">
        <f t="shared" si="3"/>
        <v>46800</v>
      </c>
      <c r="K49" s="9" t="s">
        <v>169</v>
      </c>
      <c r="L49" s="1"/>
    </row>
    <row r="50" spans="1:11" ht="30" customHeight="1">
      <c r="A50" s="8">
        <v>48</v>
      </c>
      <c r="B50" s="9" t="s">
        <v>152</v>
      </c>
      <c r="C50" s="10" t="s">
        <v>170</v>
      </c>
      <c r="D50" s="10" t="s">
        <v>171</v>
      </c>
      <c r="E50" s="9" t="s">
        <v>172</v>
      </c>
      <c r="F50" s="10" t="s">
        <v>173</v>
      </c>
      <c r="G50" s="12">
        <v>16</v>
      </c>
      <c r="H50" s="9" t="s">
        <v>17</v>
      </c>
      <c r="I50" s="9">
        <f>G50*50*35</f>
        <v>28000</v>
      </c>
      <c r="J50" s="9">
        <f t="shared" si="3"/>
        <v>28000</v>
      </c>
      <c r="K50" s="9" t="s">
        <v>174</v>
      </c>
    </row>
    <row r="51" spans="1:11" ht="30" customHeight="1">
      <c r="A51" s="8">
        <v>49</v>
      </c>
      <c r="B51" s="9" t="s">
        <v>152</v>
      </c>
      <c r="C51" s="10" t="s">
        <v>175</v>
      </c>
      <c r="D51" s="10" t="s">
        <v>176</v>
      </c>
      <c r="E51" s="9" t="s">
        <v>177</v>
      </c>
      <c r="F51" s="10" t="s">
        <v>178</v>
      </c>
      <c r="G51" s="11">
        <v>16</v>
      </c>
      <c r="H51" s="9" t="s">
        <v>17</v>
      </c>
      <c r="I51" s="9">
        <f>14*50*7+2*50*6</f>
        <v>5500</v>
      </c>
      <c r="J51" s="9">
        <f t="shared" si="3"/>
        <v>5500</v>
      </c>
      <c r="K51" s="9" t="s">
        <v>179</v>
      </c>
    </row>
    <row r="52" spans="1:11" ht="30" customHeight="1">
      <c r="A52" s="8">
        <v>50</v>
      </c>
      <c r="B52" s="9" t="s">
        <v>152</v>
      </c>
      <c r="C52" s="10" t="s">
        <v>180</v>
      </c>
      <c r="D52" s="10" t="s">
        <v>181</v>
      </c>
      <c r="E52" s="9" t="s">
        <v>182</v>
      </c>
      <c r="F52" s="10" t="s">
        <v>178</v>
      </c>
      <c r="G52" s="11">
        <v>31</v>
      </c>
      <c r="H52" s="9" t="s">
        <v>17</v>
      </c>
      <c r="I52" s="9">
        <f>29*50*7+2*50*6</f>
        <v>10750</v>
      </c>
      <c r="J52" s="9">
        <f t="shared" si="3"/>
        <v>10750</v>
      </c>
      <c r="K52" s="9" t="s">
        <v>183</v>
      </c>
    </row>
    <row r="53" spans="1:11" ht="30" customHeight="1">
      <c r="A53" s="8">
        <v>51</v>
      </c>
      <c r="B53" s="9" t="s">
        <v>152</v>
      </c>
      <c r="C53" s="10" t="s">
        <v>184</v>
      </c>
      <c r="D53" s="10" t="s">
        <v>185</v>
      </c>
      <c r="E53" s="9" t="s">
        <v>186</v>
      </c>
      <c r="F53" s="10" t="s">
        <v>187</v>
      </c>
      <c r="G53" s="12">
        <v>19</v>
      </c>
      <c r="H53" s="9" t="s">
        <v>17</v>
      </c>
      <c r="I53" s="9">
        <f>G53*50*15</f>
        <v>14250</v>
      </c>
      <c r="J53" s="9">
        <f t="shared" si="3"/>
        <v>14250</v>
      </c>
      <c r="K53" s="9" t="s">
        <v>188</v>
      </c>
    </row>
    <row r="54" spans="1:11" ht="30" customHeight="1">
      <c r="A54" s="8">
        <v>52</v>
      </c>
      <c r="B54" s="9" t="s">
        <v>152</v>
      </c>
      <c r="C54" s="10" t="s">
        <v>184</v>
      </c>
      <c r="D54" s="10" t="s">
        <v>189</v>
      </c>
      <c r="E54" s="9" t="s">
        <v>190</v>
      </c>
      <c r="F54" s="10" t="s">
        <v>191</v>
      </c>
      <c r="G54" s="12">
        <v>27</v>
      </c>
      <c r="H54" s="9" t="s">
        <v>17</v>
      </c>
      <c r="I54" s="9">
        <f>G54*50*13</f>
        <v>17550</v>
      </c>
      <c r="J54" s="9">
        <f t="shared" si="3"/>
        <v>17550</v>
      </c>
      <c r="K54" s="9" t="s">
        <v>192</v>
      </c>
    </row>
    <row r="55" spans="1:11" ht="30" customHeight="1">
      <c r="A55" s="8">
        <v>53</v>
      </c>
      <c r="B55" s="9" t="s">
        <v>152</v>
      </c>
      <c r="C55" s="10" t="s">
        <v>184</v>
      </c>
      <c r="D55" s="10" t="s">
        <v>193</v>
      </c>
      <c r="E55" s="9" t="s">
        <v>190</v>
      </c>
      <c r="F55" s="10" t="s">
        <v>191</v>
      </c>
      <c r="G55" s="12">
        <v>31</v>
      </c>
      <c r="H55" s="9" t="s">
        <v>17</v>
      </c>
      <c r="I55" s="9">
        <f>G55*50*13</f>
        <v>20150</v>
      </c>
      <c r="J55" s="9">
        <f t="shared" si="3"/>
        <v>20150</v>
      </c>
      <c r="K55" s="9" t="s">
        <v>194</v>
      </c>
    </row>
    <row r="56" spans="1:11" ht="30" customHeight="1">
      <c r="A56" s="8">
        <v>54</v>
      </c>
      <c r="B56" s="9" t="s">
        <v>152</v>
      </c>
      <c r="C56" s="10" t="s">
        <v>152</v>
      </c>
      <c r="D56" s="10" t="s">
        <v>195</v>
      </c>
      <c r="E56" s="9" t="s">
        <v>196</v>
      </c>
      <c r="F56" s="10" t="s">
        <v>197</v>
      </c>
      <c r="G56" s="12">
        <v>7</v>
      </c>
      <c r="H56" s="9" t="s">
        <v>17</v>
      </c>
      <c r="I56" s="9">
        <f>G56*50*3</f>
        <v>1050</v>
      </c>
      <c r="J56" s="9">
        <f t="shared" si="3"/>
        <v>1050</v>
      </c>
      <c r="K56" s="9" t="s">
        <v>198</v>
      </c>
    </row>
    <row r="57" spans="1:11" ht="30" customHeight="1">
      <c r="A57" s="8">
        <v>55</v>
      </c>
      <c r="B57" s="9" t="s">
        <v>152</v>
      </c>
      <c r="C57" s="10" t="s">
        <v>152</v>
      </c>
      <c r="D57" s="10" t="s">
        <v>199</v>
      </c>
      <c r="E57" s="9" t="s">
        <v>200</v>
      </c>
      <c r="F57" s="10" t="s">
        <v>201</v>
      </c>
      <c r="G57" s="12">
        <v>6</v>
      </c>
      <c r="H57" s="9" t="s">
        <v>17</v>
      </c>
      <c r="I57" s="9">
        <f>G57*50*10</f>
        <v>3000</v>
      </c>
      <c r="J57" s="9">
        <f t="shared" si="3"/>
        <v>3000</v>
      </c>
      <c r="K57" s="9" t="s">
        <v>202</v>
      </c>
    </row>
    <row r="58" spans="1:11" ht="30" customHeight="1">
      <c r="A58" s="8">
        <v>56</v>
      </c>
      <c r="B58" s="9" t="s">
        <v>203</v>
      </c>
      <c r="C58" s="10" t="s">
        <v>204</v>
      </c>
      <c r="D58" s="10" t="s">
        <v>205</v>
      </c>
      <c r="E58" s="9" t="s">
        <v>206</v>
      </c>
      <c r="F58" s="10" t="s">
        <v>205</v>
      </c>
      <c r="G58" s="11">
        <v>30</v>
      </c>
      <c r="H58" s="9" t="s">
        <v>17</v>
      </c>
      <c r="I58" s="9">
        <f>29*50*10+1*50*9</f>
        <v>14950</v>
      </c>
      <c r="J58" s="9">
        <f t="shared" si="3"/>
        <v>14950</v>
      </c>
      <c r="K58" s="9" t="s">
        <v>207</v>
      </c>
    </row>
    <row r="59" spans="1:11" ht="30" customHeight="1">
      <c r="A59" s="8">
        <v>57</v>
      </c>
      <c r="B59" s="9" t="s">
        <v>203</v>
      </c>
      <c r="C59" s="10" t="s">
        <v>208</v>
      </c>
      <c r="D59" s="10" t="s">
        <v>205</v>
      </c>
      <c r="E59" s="9" t="s">
        <v>209</v>
      </c>
      <c r="F59" s="10" t="s">
        <v>205</v>
      </c>
      <c r="G59" s="11">
        <v>9</v>
      </c>
      <c r="H59" s="9" t="s">
        <v>17</v>
      </c>
      <c r="I59" s="9">
        <v>4450</v>
      </c>
      <c r="J59" s="9">
        <f t="shared" si="3"/>
        <v>4450</v>
      </c>
      <c r="K59" s="9" t="s">
        <v>210</v>
      </c>
    </row>
    <row r="60" spans="1:11" ht="30" customHeight="1">
      <c r="A60" s="14" t="s">
        <v>211</v>
      </c>
      <c r="B60" s="15"/>
      <c r="C60" s="15"/>
      <c r="D60" s="16"/>
      <c r="E60" s="16"/>
      <c r="F60" s="17"/>
      <c r="G60" s="18">
        <f>SUM(G3:G59)</f>
        <v>1700</v>
      </c>
      <c r="H60" s="9"/>
      <c r="I60" s="9">
        <f>SUM(I3:I59)</f>
        <v>1212700</v>
      </c>
      <c r="J60" s="9">
        <f>SUM(J3:J59)</f>
        <v>1212700</v>
      </c>
      <c r="K60" s="9"/>
    </row>
  </sheetData>
  <sheetProtection/>
  <autoFilter ref="A2:K60"/>
  <mergeCells count="2">
    <mergeCell ref="A1:K1"/>
    <mergeCell ref="A60:F60"/>
  </mergeCells>
  <printOptions/>
  <pageMargins left="0.75" right="0.75" top="1" bottom="1" header="0.5118055555555555" footer="0.5118055555555555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2021-11-11T12:04:38Z</dcterms:created>
  <dcterms:modified xsi:type="dcterms:W3CDTF">2021-11-22T00:49:51Z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76FF33A8B0E847BDA7EC5B024E16BE2E</vt:lpwstr>
  </property>
  <property fmtid="{D5CDD505-2E9C-101B-9397-08002B2CF9AE}" pid="4" name="KSOProductBuildV">
    <vt:lpwstr>2052-11.1.0.11115</vt:lpwstr>
  </property>
</Properties>
</file>