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汇总表" sheetId="2" r:id="rId1"/>
    <sheet name="明细表" sheetId="1" r:id="rId2"/>
  </sheets>
  <definedNames>
    <definedName name="_xlnm._FilterDatabase" localSheetId="1" hidden="1">明细表!$A$5:$AH$317</definedName>
  </definedNames>
  <calcPr calcId="144525"/>
</workbook>
</file>

<file path=xl/sharedStrings.xml><?xml version="1.0" encoding="utf-8"?>
<sst xmlns="http://schemas.openxmlformats.org/spreadsheetml/2006/main" count="3875" uniqueCount="975">
  <si>
    <t>附件1</t>
  </si>
  <si>
    <r>
      <rPr>
        <sz val="20"/>
        <rFont val="方正小标宋简体"/>
        <charset val="134"/>
      </rPr>
      <t>岚皋县</t>
    </r>
    <r>
      <rPr>
        <u/>
        <sz val="20"/>
        <rFont val="方正小标宋简体"/>
        <charset val="134"/>
      </rPr>
      <t xml:space="preserve">  2021  </t>
    </r>
    <r>
      <rPr>
        <sz val="20"/>
        <rFont val="方正小标宋简体"/>
        <charset val="134"/>
      </rPr>
      <t>年度县级巩固拓展脱贫攻坚成果和乡村振兴项目库汇总表</t>
    </r>
  </si>
  <si>
    <t>填报单位（盖章）：</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</si>
  <si>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</si>
  <si>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</si>
  <si>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</si>
  <si>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</si>
  <si>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</si>
  <si>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</si>
  <si>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</si>
  <si>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</si>
  <si>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</si>
  <si>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</si>
  <si>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</si>
  <si>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</si>
  <si>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</si>
  <si>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</si>
  <si>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</si>
  <si>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</si>
  <si>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</si>
  <si>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</si>
  <si>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</si>
  <si>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</si>
  <si>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</si>
  <si>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</si>
  <si>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</si>
  <si>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</si>
  <si>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</si>
  <si>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</si>
  <si>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</si>
  <si>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</si>
  <si>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</si>
  <si>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</si>
  <si>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</si>
  <si>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</si>
  <si>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</si>
  <si>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</si>
  <si>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</si>
  <si>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</si>
  <si>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</si>
  <si>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</si>
  <si>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</si>
  <si>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</si>
  <si>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</si>
  <si>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</si>
  <si>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</si>
  <si>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</si>
  <si>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</si>
  <si>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</si>
  <si>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</si>
  <si>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</si>
  <si>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</si>
  <si>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</si>
  <si>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</si>
  <si>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</si>
  <si>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</si>
  <si>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</si>
  <si>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</si>
  <si>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</si>
  <si>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</si>
  <si>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</si>
  <si>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</si>
  <si>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</si>
  <si>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</si>
  <si>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</si>
  <si>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</si>
  <si>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</si>
  <si>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</si>
  <si>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6.小型农田水利设施</t>
  </si>
  <si>
    <t>7.其他</t>
  </si>
  <si>
    <t>十二、村公共服务</t>
  </si>
  <si>
    <t>1.规划保留的村小学改造</t>
  </si>
  <si>
    <t>2.标准化卫生室</t>
  </si>
  <si>
    <t>3.幼儿园建设</t>
  </si>
  <si>
    <t>4.村级文化活动广场</t>
  </si>
  <si>
    <t>十三、项目管理费</t>
  </si>
  <si>
    <t>附件2</t>
  </si>
  <si>
    <t>岚皋县2021年度县级巩固拓展脱贫攻坚成果和乡村振兴项目库明细表</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</si>
  <si>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</si>
  <si>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</si>
  <si>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</si>
  <si>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</si>
  <si>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</si>
  <si>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</si>
  <si>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</si>
  <si>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</si>
  <si>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</si>
  <si>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</si>
  <si>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</si>
  <si>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</si>
  <si>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</si>
  <si>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</si>
  <si>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受益农户</t>
  </si>
  <si>
    <t>带贫减贫机制</t>
  </si>
  <si>
    <t>绩效目标</t>
  </si>
  <si>
    <t>备注</t>
  </si>
  <si>
    <t>镇/办</t>
  </si>
  <si>
    <t>村/社区</t>
  </si>
  <si>
    <t>其中：财政专项扶贫资金</t>
  </si>
  <si>
    <t>其中：除财政专项扶贫资金外的资金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</si>
  <si>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</si>
  <si>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</si>
  <si>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</si>
  <si>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</si>
  <si>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</si>
  <si>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</si>
  <si>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</si>
  <si>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</si>
  <si>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</si>
  <si>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</si>
  <si>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</si>
  <si>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</si>
  <si>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8.自筹</t>
  </si>
  <si>
    <t>户数
(户)</t>
  </si>
  <si>
    <t>人数
（人）</t>
  </si>
  <si>
    <t>城关镇永丰村主导产业建设项目</t>
  </si>
  <si>
    <t>依托永丰村股份经济合作社，新建茶叶加工厂厂房500平方米，购清洁化茶叶生产设备4台。</t>
  </si>
  <si>
    <t>城关镇</t>
  </si>
  <si>
    <t>永丰村</t>
  </si>
  <si>
    <t>2021年</t>
  </si>
  <si>
    <t>县农业农村局</t>
  </si>
  <si>
    <t>杨桂刚</t>
  </si>
  <si>
    <t>巩固提升项目</t>
  </si>
  <si>
    <t>是</t>
  </si>
  <si>
    <t>否</t>
  </si>
  <si>
    <t>扶持合作社带动群众发展</t>
  </si>
  <si>
    <t>扶持带动29户群众发展</t>
  </si>
  <si>
    <t>四季镇竹园村股份经济合作社管护茶园项目</t>
  </si>
  <si>
    <t>竹园村股份经济合作社管护提升茶园200亩</t>
  </si>
  <si>
    <t>四季镇</t>
  </si>
  <si>
    <t>竹园村</t>
  </si>
  <si>
    <t>扶持带动400户群众发展</t>
  </si>
  <si>
    <t>南宫山镇桂花村主导产业建设项目</t>
  </si>
  <si>
    <t>依托硒博士农业科技有限公司，管护提升茶园300亩，新建生产线一条</t>
  </si>
  <si>
    <t>南宫山镇</t>
  </si>
  <si>
    <t>桂花村</t>
  </si>
  <si>
    <t>扶持园区带动群众发展</t>
  </si>
  <si>
    <t>堰门镇瑞金村茶叶产业项目</t>
  </si>
  <si>
    <t>管护提升核心茶园500亩，申报有机或者绿色认证，配套安装杀虫灯15盏和沾虫板15000张，采购茶园现代化生产机械修剪机5台，中耕机5台。</t>
  </si>
  <si>
    <t>堰门镇</t>
  </si>
  <si>
    <t>瑞金村</t>
  </si>
  <si>
    <t>扶持带动40户群众发展</t>
  </si>
  <si>
    <t>佐龙镇金珠店社区茶叶产业项目</t>
  </si>
  <si>
    <t>管护提升核心茶园500亩吗，配套安装杀虫灯15盏和沾虫板15000张，采购茶园现代化生产机械修剪机5台，中耕机5台。</t>
  </si>
  <si>
    <t>佐龙镇</t>
  </si>
  <si>
    <t>金珠店社区</t>
  </si>
  <si>
    <t>石门镇月星村茶叶产业项目</t>
  </si>
  <si>
    <t>管护提升核心茶园500亩，配套安装杀虫灯15盏和沾虫板15000张，采购茶园现代化生产机械修剪机5台，中耕机5台。</t>
  </si>
  <si>
    <t>石门镇</t>
  </si>
  <si>
    <t>月星村</t>
  </si>
  <si>
    <t>城关镇竹林村、蔺河镇和平村茶叶产业项目</t>
  </si>
  <si>
    <t>管护提升核心茶园300亩，配套安装杀虫灯10盏和沾虫板9000张，采购茶园现代化生产机械修剪机3台，中耕机3台。</t>
  </si>
  <si>
    <t>城关镇
蔺河镇</t>
  </si>
  <si>
    <t>竹林村
和平村</t>
  </si>
  <si>
    <t>扶持带动30户群众发展</t>
  </si>
  <si>
    <t>蔺河镇草垭村茶叶园区及厂房建设项目</t>
  </si>
  <si>
    <t>新建茶园300亩</t>
  </si>
  <si>
    <t>蔺河镇</t>
  </si>
  <si>
    <t>草垭村</t>
  </si>
  <si>
    <t>扶持带动60户群众发展</t>
  </si>
  <si>
    <t>蔺河镇草垭村茶叶园区厂房建设项目</t>
  </si>
  <si>
    <t>改造1200平生产车间一处，茶叶生产线一条</t>
  </si>
  <si>
    <t>官元镇陈耳村茶叶现代农业园区新建项目</t>
  </si>
  <si>
    <r>
      <rPr>
        <sz val="10"/>
        <rFont val="宋体"/>
        <charset val="134"/>
        <scheme val="minor"/>
      </rPr>
      <t>1.</t>
    </r>
    <r>
      <rPr>
        <sz val="10"/>
        <rFont val="宋体"/>
        <charset val="134"/>
      </rPr>
      <t>建成绿色生态高效茶园</t>
    </r>
    <r>
      <rPr>
        <sz val="10"/>
        <rFont val="Times New Roman"/>
        <charset val="0"/>
      </rPr>
      <t>500</t>
    </r>
    <r>
      <rPr>
        <sz val="10"/>
        <rFont val="宋体"/>
        <charset val="134"/>
      </rPr>
      <t>亩；</t>
    </r>
    <r>
      <rPr>
        <sz val="10"/>
        <rFont val="Times New Roman"/>
        <charset val="0"/>
      </rPr>
      <t xml:space="preserve">
2.</t>
    </r>
    <r>
      <rPr>
        <sz val="10"/>
        <rFont val="宋体"/>
        <charset val="134"/>
      </rPr>
      <t>建成年产</t>
    </r>
    <r>
      <rPr>
        <sz val="10"/>
        <rFont val="Times New Roman"/>
        <charset val="0"/>
      </rPr>
      <t>100</t>
    </r>
    <r>
      <rPr>
        <sz val="10"/>
        <rFont val="宋体"/>
        <charset val="134"/>
      </rPr>
      <t>吨茶叶加工厂一个；</t>
    </r>
    <r>
      <rPr>
        <sz val="10"/>
        <rFont val="Times New Roman"/>
        <charset val="0"/>
      </rPr>
      <t xml:space="preserve">
3.</t>
    </r>
    <r>
      <rPr>
        <sz val="10"/>
        <rFont val="宋体"/>
        <charset val="134"/>
      </rPr>
      <t>完成</t>
    </r>
    <r>
      <rPr>
        <sz val="10"/>
        <rFont val="Times New Roman"/>
        <charset val="0"/>
      </rPr>
      <t>SC</t>
    </r>
    <r>
      <rPr>
        <sz val="10"/>
        <rFont val="宋体"/>
        <charset val="134"/>
      </rPr>
      <t>认证绿色食品认证申报；</t>
    </r>
    <r>
      <rPr>
        <sz val="10"/>
        <rFont val="Times New Roman"/>
        <charset val="0"/>
      </rPr>
      <t xml:space="preserve">
4.</t>
    </r>
    <r>
      <rPr>
        <sz val="10"/>
        <rFont val="宋体"/>
        <charset val="134"/>
      </rPr>
      <t>定制使用南宫山富硒茶公用品牌包装</t>
    </r>
    <r>
      <rPr>
        <sz val="10"/>
        <rFont val="Times New Roman"/>
        <charset val="0"/>
      </rPr>
      <t>3</t>
    </r>
    <r>
      <rPr>
        <sz val="10"/>
        <rFont val="宋体"/>
        <charset val="134"/>
      </rPr>
      <t>个；</t>
    </r>
  </si>
  <si>
    <t>官元镇</t>
  </si>
  <si>
    <t>陈耳村</t>
  </si>
  <si>
    <t>扶持带动45户群众发展</t>
  </si>
  <si>
    <t>南宫山镇花里村茶叶产业发展扶持项目</t>
  </si>
  <si>
    <t>花里村御口韵茶园补植标准化高产茶园100亩</t>
  </si>
  <si>
    <t>花里村</t>
  </si>
  <si>
    <t>扶持带动81户群众发展</t>
  </si>
  <si>
    <t>官元镇龙板营村茶叶示范园管护提升项目</t>
  </si>
  <si>
    <t>对现有300亩茶园进行管护提升</t>
  </si>
  <si>
    <t>龙板营村</t>
  </si>
  <si>
    <t>扶持带动278户群众发展</t>
  </si>
  <si>
    <t>佐龙镇佐龙村主导产业建设项目</t>
  </si>
  <si>
    <t>依托佐龙村股份经济合作社，新增猕猴桃100亩</t>
  </si>
  <si>
    <t>佐龙村</t>
  </si>
  <si>
    <t>扶持带动74户群众发展</t>
  </si>
  <si>
    <t>滔河镇柏坪村主导产业建设项目</t>
  </si>
  <si>
    <t>依托柏坪村股份经济合作社，新建标准化猕猴桃园区100亩</t>
  </si>
  <si>
    <t>滔河镇</t>
  </si>
  <si>
    <t>柏坪村</t>
  </si>
  <si>
    <t>扶持带动90户群众发展</t>
  </si>
  <si>
    <t>石门镇大河村主导产业建设项目</t>
  </si>
  <si>
    <t>依托大河村经济合作社，新增猕猴桃50亩</t>
  </si>
  <si>
    <t>大河村</t>
  </si>
  <si>
    <t>扶持带动80户群众发展</t>
  </si>
  <si>
    <t>民主镇榨溪村主导产业建设项目</t>
  </si>
  <si>
    <t>依托岚皋县榨溪村股份经济合作社，种植猕猴桃100亩</t>
  </si>
  <si>
    <t>民主镇</t>
  </si>
  <si>
    <t>榨溪村</t>
  </si>
  <si>
    <t>扶持带动75户群众发展</t>
  </si>
  <si>
    <t>孟石岭镇武学村主导产业建设项目</t>
  </si>
  <si>
    <t>依托武学村股份经济合作社，种植猕猴桃100亩</t>
  </si>
  <si>
    <t>孟石岭镇</t>
  </si>
  <si>
    <t>武学村</t>
  </si>
  <si>
    <t>扶持带动69户群众发展</t>
  </si>
  <si>
    <t>四季镇竹园村主导产业建设项目</t>
  </si>
  <si>
    <t>依托岚皋县竹园村股份经济合作社，建设标准化猕猴桃园100亩</t>
  </si>
  <si>
    <t>民主镇银盘村猕猴桃产业项目</t>
  </si>
  <si>
    <t>依托银盘村集体经济股份合作社岚皋县民银生态农业开发有限公司实施水肥一体化工程，购置安装水肥一体化首部总成新建供水管道4KM，新建100立方蓄水池4个，安装微喷灌300亩。</t>
  </si>
  <si>
    <t>银盘村</t>
  </si>
  <si>
    <t>县水利局</t>
  </si>
  <si>
    <t>张永康</t>
  </si>
  <si>
    <t>扶持带动61户群众发展</t>
  </si>
  <si>
    <t>南宫山镇宏大村猕猴桃分拣线建设项目</t>
  </si>
  <si>
    <t>依托宏大村集体经济股份合作社新建一条日处理5吨的分拣线一条。</t>
  </si>
  <si>
    <t>宏大村</t>
  </si>
  <si>
    <t>扶持带动27户群众发展</t>
  </si>
  <si>
    <t>滔河镇柏坪村猕猴桃保鲜库建设项目</t>
  </si>
  <si>
    <t>依托柏坪村集体经济股份合作社新建低温冷藏保鲜库1个，库容达到100吨。</t>
  </si>
  <si>
    <t>岚皋县猕猴桃园区管护提升项目</t>
  </si>
  <si>
    <t>南宫山镇宏大村猕猴桃管护1600亩，四季镇木竹村竹园村月坝村猕猴桃管护1200亩，佐龙村猕猴桃管护800亩，武学村猕猴桃管护300亩</t>
  </si>
  <si>
    <t>南宫山镇
四季镇
佐龙镇
孟石岭镇</t>
  </si>
  <si>
    <t>宏大村
木竹村
月坝村
竹园村
佐龙村
武学村</t>
  </si>
  <si>
    <t>县林业局</t>
  </si>
  <si>
    <t>张波</t>
  </si>
  <si>
    <t>扶持带动755户群众发展</t>
  </si>
  <si>
    <t>四季镇木竹村猕猴桃产业项目</t>
  </si>
  <si>
    <t>依托岚皋县岚福瑞农业开发有限公司实施水肥一体化工程，购置安装水肥一体化首部总成及配套设施，新建100立方蓄水池2个，灌溉猕猴桃园150亩。</t>
  </si>
  <si>
    <t>木竹村</t>
  </si>
  <si>
    <t>扶持带动21户群众发展</t>
  </si>
  <si>
    <t>堰门镇隆兴村猕猴桃产业项目</t>
  </si>
  <si>
    <t>依托安康佳果瑞农林科技开发有限公司实施水肥一体化工程，购置安装水肥一体化首部总成及配套设施，新建100立方蓄水池2个，实现200猕猴桃园微喷灌。</t>
  </si>
  <si>
    <t>隆兴村</t>
  </si>
  <si>
    <t>民主镇榨溪村猕猴桃园区数字化农业建设项目</t>
  </si>
  <si>
    <t>建设数字化猕猴桃园区200亩，主要建设内容：园区土壤检测及改造，安装水肥智能喷灌系统及设施，搭建富硒猕猴桃数字农业的数字化信息化平台，完善数字农业休闲农业乡村游接待的基础建设等内容。</t>
  </si>
  <si>
    <t>扶持带动350户群众发展</t>
  </si>
  <si>
    <t>佐龙镇佐龙村猕猴桃配套产业项目</t>
  </si>
  <si>
    <t>新建猕猴桃分拣厂区300m2</t>
  </si>
  <si>
    <t>扶持带动161户群众发展</t>
  </si>
  <si>
    <t>城关镇茅坪村气调库建设项目</t>
  </si>
  <si>
    <t>冷库建设面积1150平方米，库容1200吨，其中：气调库10间，预冷库2间，另建分拣车间1个，安装分拣线1条。</t>
  </si>
  <si>
    <t>茅坪村</t>
  </si>
  <si>
    <t>扶持带动86户群众发展</t>
  </si>
  <si>
    <t>岚皋县猕猴桃提质增效项目</t>
  </si>
  <si>
    <t>对联春、竹林、万家、佐龙、宏大等建园标准、管理规范、组织健全的25个猕猴桃产业园区，开展水肥管理、病虫害统防统治等提质增效工作，强化技术支撑。实施面积6500亩，项目投资标准:村股份经济合作社建设的园区按600元/亩补助，其他市场经营主体建设的园区按400元/亩补助，补助资金主要用于肥料提供、病虫害统防统治、技术支撑；由猕猴桃产业办公室按下达任务，明确各产业园区管护面积、补助标准，制定好实施方案，结合管护要求，组织好具体实施工作。</t>
  </si>
  <si>
    <t>岚皋县</t>
  </si>
  <si>
    <t>扶持带动50户群众发展</t>
  </si>
  <si>
    <t>蔺河镇草垭村主导产业建设项目</t>
  </si>
  <si>
    <t>依托草垭村魔芋种植农民专业合作社，建设林下魔芋种源基地400亩</t>
  </si>
  <si>
    <t>扶持带动160户群众发展</t>
  </si>
  <si>
    <t>城关镇联春村魔芋产业项目</t>
  </si>
  <si>
    <t>依托岚皋县联春村金农魔芋合作社新建林下魔芋200亩。</t>
  </si>
  <si>
    <t>联春村</t>
  </si>
  <si>
    <t>扶持带动65户群众发展</t>
  </si>
  <si>
    <t>佐龙镇朝阳村魔芋产业项目</t>
  </si>
  <si>
    <t>依托岚皋县金盆梁魔芋种植专业合作社新增林下魔芋200亩。</t>
  </si>
  <si>
    <t>朝阳村</t>
  </si>
  <si>
    <t>南宫山镇红日社区魔芋产业项目</t>
  </si>
  <si>
    <t>依托开创魔芋种植农民专业合作社新增林下魔芋200亩。</t>
  </si>
  <si>
    <t>红日社区</t>
  </si>
  <si>
    <t>蔺河镇棋盘村魔芋产业项目</t>
  </si>
  <si>
    <t>依托蔺河镇棋盘村股份制经济合作社新建林下魔芋种芋200亩。</t>
  </si>
  <si>
    <t>棋盘村</t>
  </si>
  <si>
    <t>蔺河镇蒋家关村魔芋产业项目</t>
  </si>
  <si>
    <t>依托岚皋县蒋家关魔芋农民专业合作社新建林下魔芋300亩。</t>
  </si>
  <si>
    <t>蒋家关村</t>
  </si>
  <si>
    <t>滔河镇联合村魔芋产业项目</t>
  </si>
  <si>
    <t>依托兰家湾魔芋农民专业合作社新建林下魔芋200亩。</t>
  </si>
  <si>
    <t>联合村</t>
  </si>
  <si>
    <t>民主镇新风村魔芋产业项目</t>
  </si>
  <si>
    <t>依托新风村魔芋专业合作社新建林下魔芋100亩新建魔芋初加工厂1个。</t>
  </si>
  <si>
    <t>新风村</t>
  </si>
  <si>
    <t>堰门镇隆兴村魔芋产业项目</t>
  </si>
  <si>
    <t>依托岚皋县黑湾魔芋种植农民专业合作社，新建林下魔芋100亩。</t>
  </si>
  <si>
    <t>孟石岭镇丰坪村魔芋产业项目</t>
  </si>
  <si>
    <t>依托岚皋县仁丰魔芋农民专业合作社新建林下魔芋100亩。</t>
  </si>
  <si>
    <t>丰坪村</t>
  </si>
  <si>
    <t>大道河镇淳风村魔芋产业项目</t>
  </si>
  <si>
    <t>依托淳风村股份经济合作社新建林下魔芋100亩。</t>
  </si>
  <si>
    <t>大道河镇</t>
  </si>
  <si>
    <t>淳风村</t>
  </si>
  <si>
    <t>滔河镇联合村魔芋加工建设项目</t>
  </si>
  <si>
    <t>对智喜园魔芋专业合作社在联合村建设魔芋干（角）加工厂1个，魔芋加工生产线魔芋精粉生产线各一条予以补助。</t>
  </si>
  <si>
    <t>扶持带动25户群众发展</t>
  </si>
  <si>
    <t>堰门镇瑞金村主导产业建设项目</t>
  </si>
  <si>
    <t>依托安康瑞和园农业开发中心，建设林下魔芋种源基地300亩</t>
  </si>
  <si>
    <t>扶持带动14户群众发展</t>
  </si>
  <si>
    <t>四季镇竹园村、长梁村魔芋产业项目</t>
  </si>
  <si>
    <t>依托岚皋县润福源魔芋发展有限公司新建林下魔芋200亩新建湿法加工生产线1条。</t>
  </si>
  <si>
    <t>竹园村
长梁村</t>
  </si>
  <si>
    <t>石门镇庄房村魔芋产业项目</t>
  </si>
  <si>
    <t>依托安康硒源农业发展有限公司发展林下魔芋100亩。</t>
  </si>
  <si>
    <t>庄房村</t>
  </si>
  <si>
    <t>官元镇古家村魔芋产业项目</t>
  </si>
  <si>
    <t>依托岚皋县南硒农业开发有限公司新建林下魔芋100亩。</t>
  </si>
  <si>
    <t>古家村</t>
  </si>
  <si>
    <t>滔河镇柏坪村岚水秦源魔芋建设项目</t>
  </si>
  <si>
    <t>新建林下魔芋200亩</t>
  </si>
  <si>
    <t>扶持带动99户群众发展</t>
  </si>
  <si>
    <t>堰门镇瑞金村魔芋园区建设项目</t>
  </si>
  <si>
    <t>新建标准化高产魔芋示范园200亩。</t>
  </si>
  <si>
    <t>扶持带动118户群众发展</t>
  </si>
  <si>
    <t>城关镇罗景坪社区烛山魔芋深加工项目</t>
  </si>
  <si>
    <t>对岚皋县烛山食业有限公司购置全自动包装机4台，配套完善富硒魔芋食品研发设备及器具予以补助。</t>
  </si>
  <si>
    <t>罗景坪社区</t>
  </si>
  <si>
    <t>扶持带动500户群众发展</t>
  </si>
  <si>
    <t>滔河镇联合村林下魔芋抚育项目</t>
  </si>
  <si>
    <t>依托岚皋县智喜园魔芋种植农民专业合作社实施林下魔芋抚育管理0.2万亩</t>
  </si>
  <si>
    <t>扶持带动18户群众发展</t>
  </si>
  <si>
    <t>滔河镇双向村林下中药材抚育项目</t>
  </si>
  <si>
    <t>依托岚皋县双向村扶贫造林农民专业合作社实施林下中药材抚育管理0.1万亩</t>
  </si>
  <si>
    <t>双向村</t>
  </si>
  <si>
    <t>扶持带动23户群众发展</t>
  </si>
  <si>
    <t>依托陕西晟发商贸有限公司实施林下中药材抚育管理0.1万亩</t>
  </si>
  <si>
    <t>扶持带动24户群众发展</t>
  </si>
  <si>
    <t>滔河镇车坪村核桃经济林抚育项目</t>
  </si>
  <si>
    <t>依托岚皋县秦康农产品销售有限公司实施核桃经济林抚育管护管护0.15万亩</t>
  </si>
  <si>
    <t>车坪村</t>
  </si>
  <si>
    <t>滔河镇联合村核桃经济林抚育项目</t>
  </si>
  <si>
    <t>依托岚皋县康瑞盛源农业开发有限公司实施核桃经济林抚育管护0.1万亩</t>
  </si>
  <si>
    <t>孟石岭镇易坪村核桃经济林抚育项目</t>
  </si>
  <si>
    <t>依托岚皋县孟石岭镇核桃产业农民专业合作社实施核桃经济林抚育管护0.1万亩</t>
  </si>
  <si>
    <t>易坪村</t>
  </si>
  <si>
    <t>扶持带动28户群众发展</t>
  </si>
  <si>
    <t>南宫山镇宏大村厚朴经济林抚育项目</t>
  </si>
  <si>
    <t>依托岚皋县永新农林发展有限公司实施厚朴经济林抚育管护0.15万亩</t>
  </si>
  <si>
    <t>南宫山镇龙安村厚朴经济林抚育项目</t>
  </si>
  <si>
    <t>依托岚皋县永新农林发展有限公司实施厚朴经济林抚育管护0.1万亩</t>
  </si>
  <si>
    <t>龙安村</t>
  </si>
  <si>
    <t>南宫山镇佘梁村核桃经济林抚育项目</t>
  </si>
  <si>
    <t>依托岚皋县丰果核桃产业农民专业合作社实施核桃经济林抚育管护0.05万亩</t>
  </si>
  <si>
    <t>佘梁村</t>
  </si>
  <si>
    <t>南宫山镇展望村核桃经济林抚育项目</t>
  </si>
  <si>
    <t>依托岚皋县大秦山扶贫造林农民专业合作社实施核桃经济林抚育管护0.1万亩</t>
  </si>
  <si>
    <t>展望村</t>
  </si>
  <si>
    <t>扶持带动19户群众发展</t>
  </si>
  <si>
    <t>南宫山镇花里村林下经济林抚育管护项目</t>
  </si>
  <si>
    <t>依托岚皋县瑞鑫农林产业有限公司实施板栗等特色经济林抚育管护0.05万亩</t>
  </si>
  <si>
    <t>四季镇天坪村林下魔芋抚育项目</t>
  </si>
  <si>
    <t>依托岚皋县烛山食业有限公司实施林下魔芋抚育管理0.05万亩</t>
  </si>
  <si>
    <t>天坪村</t>
  </si>
  <si>
    <t>扶持带动17户群众发展</t>
  </si>
  <si>
    <t>四季镇竹园村林下茶园抚育管护项目</t>
  </si>
  <si>
    <t>依托岚皋县金碧云茶叶发展有限公司实施林下茶园经济林抚育管护0.05万亩</t>
  </si>
  <si>
    <t>官元镇团兴村林下茶园抚育管护项目</t>
  </si>
  <si>
    <t>依托岚皋县荣元茶业有限公司实施林下茶园经济林抚育管护0.15万亩</t>
  </si>
  <si>
    <t>团兴村</t>
  </si>
  <si>
    <t>城关镇茅坪村林下经济林抚育管护项目</t>
  </si>
  <si>
    <t>依托岚皋县硒农科技有限责任公司实施大樱桃特色经济林抚育管护0.05万亩</t>
  </si>
  <si>
    <t>城关镇东风村林下经济林抚育管护项目</t>
  </si>
  <si>
    <t>依托嘉瑞祥食品有限公司实施香春等特色经济林抚育管护0.05万亩</t>
  </si>
  <si>
    <t>东风村</t>
  </si>
  <si>
    <t>扶持带动16户群众发展</t>
  </si>
  <si>
    <t>堰门镇长征村林下经济林抚育管护项目</t>
  </si>
  <si>
    <t>依托岚皋县硒安生物科技有限公司实施茱萸等特色经济林抚育管护0.05亩</t>
  </si>
  <si>
    <t>长征村</t>
  </si>
  <si>
    <t>佐龙镇花坝村林下经济林抚育管护项目</t>
  </si>
  <si>
    <t>依托岚皋县绿竹食品有限公司实施神仙树等特色经济林抚育管护0.05万亩</t>
  </si>
  <si>
    <t>花坝村</t>
  </si>
  <si>
    <t>扶持带动15户群众发展</t>
  </si>
  <si>
    <t>石门镇芙蓉村厚朴经济林抚育项目</t>
  </si>
  <si>
    <t>依托陕西光华生态农业有限责任公司实施厚朴经济林抚育管护0.05万亩</t>
  </si>
  <si>
    <t>芙蓉村</t>
  </si>
  <si>
    <t>民主镇先进村林下茶园抚育管护项目</t>
  </si>
  <si>
    <t>依托岚皋县红润茶叶有限公司实施林下茶园经济林抚育管护0.05万亩</t>
  </si>
  <si>
    <t>先进村</t>
  </si>
  <si>
    <t>民主镇庙坝村林下中药材抚育管护项目</t>
  </si>
  <si>
    <t>依托岚皋县坤山中药材种植有限公司实施林下中药材抚育管护0.05万亩</t>
  </si>
  <si>
    <t>庙坝村</t>
  </si>
  <si>
    <t>民主镇田湾村林下经济林抚育管护项目</t>
  </si>
  <si>
    <t>依托岚皋辰信生态资源保护开发有限公司实施香椿等特色经济林抚育管护0.1万亩</t>
  </si>
  <si>
    <t>田湾村</t>
  </si>
  <si>
    <t>民主镇枣树村林下经济林抚育管护项目</t>
  </si>
  <si>
    <t>依托岚皋县全胜寨旅游开发有限责任公司实施冬桃等特色经济林抚育管护0.1万亩</t>
  </si>
  <si>
    <t>枣树村</t>
  </si>
  <si>
    <t>城关镇六口村蔬菜产业项目</t>
  </si>
  <si>
    <t>依托六口村集体经济股份合作社在城关镇六口村莲坪建设50亩蔬菜基地，其中设施大棚面积10亩，完成土地部分整理；新建100方蓄水池1个，安装灌溉主管道，新建储粪池10个（5立方米/个）。</t>
  </si>
  <si>
    <t>六口村</t>
  </si>
  <si>
    <t>南宫山镇宏大村主导产业建设项目</t>
  </si>
  <si>
    <t>依托岚皋县宏益农农业发展有限公司，建设1000头养猪场1个。</t>
  </si>
  <si>
    <t>扶持带动114户群众发展</t>
  </si>
  <si>
    <t>大道河镇月池台村主导产业建设项目</t>
  </si>
  <si>
    <t>依托安康亚皇现代农业开发有限公司，建柑橘生产线1条</t>
  </si>
  <si>
    <t>月池台村</t>
  </si>
  <si>
    <t>扶持带动44户群众发展</t>
  </si>
  <si>
    <t>民主镇庙坝村特色产业项目</t>
  </si>
  <si>
    <t>依托岚皋县坤山中药材种植有限公司，建成1000亩大黄园区，购置粗加工设备，建设初加工厂1个。</t>
  </si>
  <si>
    <t>扶持带动127户群众发展</t>
  </si>
  <si>
    <t>四季镇月坝村嘉瑞祥农产品深加工项目</t>
  </si>
  <si>
    <t>对岚皋县嘉瑞祥农产品开发有限公司新建农产品深加工厂房500㎡及相关配套设施，建蔬菜基地500亩予以补助。</t>
  </si>
  <si>
    <t>月坝村</t>
  </si>
  <si>
    <t>孟石岭镇武学村富硒稻米基地建设项目</t>
  </si>
  <si>
    <t>实施武学村旱改水200亩(堰渠修复田坎维修土地整理)，打造富硒稻米基地。</t>
  </si>
  <si>
    <t>扶持带动32户群众发展</t>
  </si>
  <si>
    <t>蔺河镇和平村铁皮石斛种苗繁育圃一期建设项目</t>
  </si>
  <si>
    <t>建设20亩铁皮石斛种苗繁育圃，建成繁育大棚1500㎡，完成水、电、路等配套设施建设。</t>
  </si>
  <si>
    <t>和平村</t>
  </si>
  <si>
    <t>四季镇竹园村茶叶园区灾后恢复项目</t>
  </si>
  <si>
    <r>
      <rPr>
        <sz val="10"/>
        <rFont val="宋体"/>
        <charset val="134"/>
      </rPr>
      <t>管护提升核心茶园</t>
    </r>
    <r>
      <rPr>
        <sz val="10"/>
        <rFont val="Times New Roman"/>
        <charset val="0"/>
      </rPr>
      <t>200</t>
    </r>
    <r>
      <rPr>
        <sz val="10"/>
        <rFont val="宋体"/>
        <charset val="134"/>
      </rPr>
      <t>亩，对灾后茶园进行地力恢复、茶苗补植以及整个茶园的中耕除草、修剪、配方施肥、病虫害防治等管护工作；</t>
    </r>
  </si>
  <si>
    <t>扶持带动43户群众发展</t>
  </si>
  <si>
    <t>民主镇先进村、光荣村红润公司茶叶园区灾后恢复项目</t>
  </si>
  <si>
    <r>
      <rPr>
        <sz val="10"/>
        <rFont val="宋体"/>
        <charset val="134"/>
        <scheme val="minor"/>
      </rPr>
      <t>先进村</t>
    </r>
    <r>
      <rPr>
        <sz val="10"/>
        <rFont val="Times New Roman"/>
        <charset val="0"/>
      </rPr>
      <t xml:space="preserve">         </t>
    </r>
    <r>
      <rPr>
        <sz val="10"/>
        <rFont val="宋体"/>
        <charset val="134"/>
      </rPr>
      <t>光荣村</t>
    </r>
  </si>
  <si>
    <t>扶持带动85户群众发展</t>
  </si>
  <si>
    <t>城关镇梨树村茶叶园区灾后恢复项目</t>
  </si>
  <si>
    <t>管护提升核心茶园200亩，对灾后茶园进行地力恢复、茶苗补植、中耕除草、修剪等管护工作；</t>
  </si>
  <si>
    <t>梨树村</t>
  </si>
  <si>
    <t>大道河东坪村茶叶园区灾后恢复项目</t>
  </si>
  <si>
    <t>管护提升核心茶园200亩，对灾后茶园进行地力恢复、茶苗补植、中耕除草、修剪、配方施肥等管护工作；</t>
  </si>
  <si>
    <t>东坪村</t>
  </si>
  <si>
    <t>四季镇木竹村猕猴桃园区灾害恢复项目</t>
  </si>
  <si>
    <t>木竹村猕猴桃园区灾后补栽架杆1500根、补栽苗木5000株，配套安装架杆、搭棚架，购肥料30吨。</t>
  </si>
  <si>
    <t>南宫山镇溢河村猕猴桃园区灾害恢复项目</t>
  </si>
  <si>
    <t>溢河村猕猴桃园区补栽翠香苗6000株、架杆2000根，配套安装架杆、搭棚架，购肥料60吨。</t>
  </si>
  <si>
    <t>溢河村</t>
  </si>
  <si>
    <t>堰门镇隆兴村猕猴桃园区灾害恢复项目</t>
  </si>
  <si>
    <t>隆兴村猕猴桃园区灾后补栽苗木5000株、架杆1500根，配套安装架杆、搭棚架，购肥料20吨。</t>
  </si>
  <si>
    <t>南宫山镇西河村猕猴桃园区灾害恢复项目</t>
  </si>
  <si>
    <t>西河村猕猴桃园区灾后补栽苗木2000株，配套安装架杆、搭棚架，购肥料10吨。</t>
  </si>
  <si>
    <t>西河村</t>
  </si>
  <si>
    <t>堰门镇中武村猕猴桃园区灾害恢复项目</t>
  </si>
  <si>
    <t>中武村猕猴桃园区灾后补栽苗木2000株，配套安装架杆、搭棚架，购肥料5吨。</t>
  </si>
  <si>
    <t>中武村</t>
  </si>
  <si>
    <t>扶持带动22户群众发展</t>
  </si>
  <si>
    <t>民主镇五一村猕猴桃园区灾害恢复项目</t>
  </si>
  <si>
    <t>五一村猕猴桃园区灾后苗木补栽5500株、架杆2200根，配套安装架杆、搭棚架，购肥料20吨。</t>
  </si>
  <si>
    <t>五一村</t>
  </si>
  <si>
    <t>扶持带动33户群众发展</t>
  </si>
  <si>
    <t>佐龙镇远景村猕猴桃园区灾害恢复项目</t>
  </si>
  <si>
    <t>远景村猕猴桃园区灾后补栽苗木2000株、架杆400根，配套安装架杆、搭棚架，购肥料10吨。</t>
  </si>
  <si>
    <t>远景村</t>
  </si>
  <si>
    <t>佐龙镇花坝村神仙树园区水肥一体化建设项目</t>
  </si>
  <si>
    <t>实施花坝村神仙树种植产业园区灌溉（新建蓄水池2座、灌溉管网3.5千米，配套其它附属设施）</t>
  </si>
  <si>
    <t>扶持带动209户群众发展</t>
  </si>
  <si>
    <t>民主镇德胜村神仙树园区水毁修复工程项目</t>
  </si>
  <si>
    <t>依托岚皋县岚山宝生态农业开发有限公司：实施民主镇德胜村一组150㎡塌方损毁厂修复工程，清除塌方淤泥850方，管护修复提升水毁园区150亩。</t>
  </si>
  <si>
    <t>德胜村</t>
  </si>
  <si>
    <t>扶持带动52户群众发展</t>
  </si>
  <si>
    <t>城关镇罗景坪社区农副产品深加工标准化厂房项目</t>
  </si>
  <si>
    <t>完善消防设施的安装,包括水箱、泵房、喷淋系统、室内外消火栓、联动报警系统等。</t>
  </si>
  <si>
    <t>县发改局</t>
  </si>
  <si>
    <t>马大军</t>
  </si>
  <si>
    <t>扶持带动67户群众发展</t>
  </si>
  <si>
    <t>蔺河镇茶园村蔬菜保供基地茶园村示范园区建设项目</t>
  </si>
  <si>
    <t>新建蔬菜基地200亩,其中设施大棚蔬菜50亩,露地蔬菜150亩。</t>
  </si>
  <si>
    <t>茶园村</t>
  </si>
  <si>
    <t>城关镇耳扒村生态旅游建设项目</t>
  </si>
  <si>
    <t>在巴山珍稀植物园景区梁顶新建康养步道250米，利用现有房屋建设综合服务中心及配套基础设施、新建户外活动场地1500平米、新建公厕一处（含化粪池）、水电管网800米，林下开展铁皮石斛仿野生栽培展示园500平米。</t>
  </si>
  <si>
    <t>耳扒村</t>
  </si>
  <si>
    <t>扶持带动152户群众发展</t>
  </si>
  <si>
    <t>城关镇茅坪村林果农业观光园区建设项目</t>
  </si>
  <si>
    <r>
      <rPr>
        <sz val="10"/>
        <rFont val="宋体"/>
        <charset val="134"/>
        <scheme val="minor"/>
      </rPr>
      <t>复耕荒地</t>
    </r>
    <r>
      <rPr>
        <sz val="10"/>
        <rFont val="Times New Roman"/>
        <charset val="0"/>
      </rPr>
      <t>180</t>
    </r>
    <r>
      <rPr>
        <sz val="10"/>
        <rFont val="宋体"/>
        <charset val="134"/>
      </rPr>
      <t>亩，种植经济果树</t>
    </r>
    <r>
      <rPr>
        <sz val="10"/>
        <rFont val="Times New Roman"/>
        <charset val="0"/>
      </rPr>
      <t>1.2</t>
    </r>
    <r>
      <rPr>
        <sz val="10"/>
        <rFont val="宋体"/>
        <charset val="134"/>
      </rPr>
      <t>万株；新建蓄水池</t>
    </r>
    <r>
      <rPr>
        <sz val="10"/>
        <rFont val="Times New Roman"/>
        <charset val="0"/>
      </rPr>
      <t>4</t>
    </r>
    <r>
      <rPr>
        <sz val="10"/>
        <rFont val="宋体"/>
        <charset val="134"/>
      </rPr>
      <t>个共</t>
    </r>
    <r>
      <rPr>
        <sz val="10"/>
        <rFont val="Times New Roman"/>
        <charset val="0"/>
      </rPr>
      <t>130</t>
    </r>
    <r>
      <rPr>
        <sz val="10"/>
        <rFont val="宋体"/>
        <charset val="134"/>
      </rPr>
      <t>立方，饮水管</t>
    </r>
    <r>
      <rPr>
        <sz val="10"/>
        <rFont val="Times New Roman"/>
        <charset val="0"/>
      </rPr>
      <t>4800</t>
    </r>
    <r>
      <rPr>
        <sz val="10"/>
        <rFont val="宋体"/>
        <charset val="134"/>
      </rPr>
      <t>米；修复水毁公路</t>
    </r>
    <r>
      <rPr>
        <sz val="10"/>
        <rFont val="Times New Roman"/>
        <charset val="0"/>
      </rPr>
      <t>9.6</t>
    </r>
    <r>
      <rPr>
        <sz val="10"/>
        <rFont val="宋体"/>
        <charset val="134"/>
      </rPr>
      <t>公里。</t>
    </r>
  </si>
  <si>
    <t>扶持带动105户群众发展</t>
  </si>
  <si>
    <t>城关镇梨树村乡村旅游配套基础设施项目</t>
  </si>
  <si>
    <t>新建乡村旅游公厕2座及给排水配套设施</t>
  </si>
  <si>
    <t>改善提高群众生产生活条件</t>
  </si>
  <si>
    <t>改善提高63户群众生产生活条件</t>
  </si>
  <si>
    <t>南宫山镇宏大村南宫山景区北线服务区基础设施提升项目</t>
  </si>
  <si>
    <t>新建南宫山景区北线服务区大门1处,游客服务中心及装修1000余平方米,生态停车场、房车营地10000余平方米,餐饮、商店400余平方米,小木屋5栋,游览步道300余米,改造道路200余米,配套环卫、安保及智慧旅游系统等设施设备。</t>
  </si>
  <si>
    <t>四季镇杨家院子旅游聚集区配套项目</t>
  </si>
  <si>
    <t>1.新建生态停车场5000平方米,文武街铺装2000平方米,新建挡土墙2000立方米。2.打造运营多功能直播间、应景直播间、沉浸式互动直播间各一个。3.建设网红景观4个,其中具备流量的网红实景3个、互动体验景观1个。4.建设直播产品物流体系一套,孵化直播人员5人以上,直播培训200人次以上。</t>
  </si>
  <si>
    <t>长梁村  月坝村</t>
  </si>
  <si>
    <t>岚皋县电商物流扶贫项目</t>
  </si>
  <si>
    <t>建设电商物流产业园一处2000平方米（租赁电商物流分拣仓储打包点500平方米，修缮城乡物流配送中心分拣仓库800平方米新建物流分拣棚250平方米建设物流配送电动车辆充电棚（桩）30个配送场地改造500平方米）</t>
  </si>
  <si>
    <t>四坪社区</t>
  </si>
  <si>
    <t>县乡村振兴局</t>
  </si>
  <si>
    <t>张德芳</t>
  </si>
  <si>
    <t>扶持带动84户群众发展</t>
  </si>
  <si>
    <t>岚皋县扶贫产业园建设项目</t>
  </si>
  <si>
    <t>新建标准化厂房21500平方米，占地41亩，新建三栋标准化厂房，1号厂房面积7388平方米、2号厂房面积7388平方米、3号厂房面积6740平方米，配套建设水、电、路、绿化、污水处理等。</t>
  </si>
  <si>
    <t>岚皋县六口工业园区管委会</t>
  </si>
  <si>
    <t>韩伟</t>
  </si>
  <si>
    <t>扶持带动162户群众发展</t>
  </si>
  <si>
    <t>项目占地30亩，新建三栋标准化厂房，4号厂房面积11076平方米，5号厂房11796平方米，6号厂房10063平方米。</t>
  </si>
  <si>
    <t>扶持带动100户群众发展</t>
  </si>
  <si>
    <t>岚皋县扶贫产业园基础设施配套项目</t>
  </si>
  <si>
    <t>扶贫产业园道路建设，车行道路480米基宽9米，铺设9公分沥青路面（其中310米沥青路面，170米水泥混凝土路面接茅坪村道路）； 完成管网和附属工程建设。</t>
  </si>
  <si>
    <t>县交通局</t>
  </si>
  <si>
    <t>谢贤明</t>
  </si>
  <si>
    <t>扶持带动440户群众发展</t>
  </si>
  <si>
    <t>四季镇示范镇人居环境整治项目</t>
  </si>
  <si>
    <t>四季镇5个村实施污水沟渠治理10处，农户三改一建50户，月坝村文武街文旅活动广场综合整治项目。长梁村二组朱家院子污水集中处理修建10立方化粪池1个，管网700米；天坪村木竹村新建垃圾房18个；重点院落环境综合整治5处；完成竹园村环境整治示范村建设。</t>
  </si>
  <si>
    <t>长梁村
天坪村
月坝村
竹园村
木竹村</t>
  </si>
  <si>
    <t>改善提高985户群众生产生活条件</t>
  </si>
  <si>
    <t>岚皋县富硒产业园建设项目（二期）</t>
  </si>
  <si>
    <t>新建标准化厂房3栋,总建筑面积约14700平方米。</t>
  </si>
  <si>
    <t>扶持带动153户群众发展</t>
  </si>
  <si>
    <t>城关镇茅坪村环保绝热材料10万立方米全产业链项目</t>
  </si>
  <si>
    <t>建设日产150-200立方环保绝热材料生产线1条。</t>
  </si>
  <si>
    <t>扶持带动53户群众发展</t>
  </si>
  <si>
    <t>城关镇六口村年产2000吨新型材料家具封边条生产加工出口项目</t>
  </si>
  <si>
    <t>购置造粒设备、挤出机、印刷机等设备,建新型装饰材料生产线1条。</t>
  </si>
  <si>
    <t>扶持带动36户群众发展</t>
  </si>
  <si>
    <t>城关镇茅坪村陕西芯港微线缆生产加工项目</t>
  </si>
  <si>
    <t>购置全自动生产设备。</t>
  </si>
  <si>
    <t>扶持带动54户群众发展</t>
  </si>
  <si>
    <t>蔺河镇和平村火恒汽车线束生产项目</t>
  </si>
  <si>
    <t>购置自动化生产设备。</t>
  </si>
  <si>
    <t>石门镇铁佛社区秦巴米酒酿造项目</t>
  </si>
  <si>
    <t>建设生产车间2000平方米。</t>
  </si>
  <si>
    <t>铁佛社区</t>
  </si>
  <si>
    <t>城关镇罗景坪社区贝利尔包装印务有限公司毛绒玩具建设项目（二期）</t>
  </si>
  <si>
    <t>租赁厂房900平方米,建设全套纸箱包装生产线1条。</t>
  </si>
  <si>
    <t>扶持带动38户群众发展</t>
  </si>
  <si>
    <t>蔺河镇和平村、孟石岭镇丰景村年产200万双高档皮鞋加工项目</t>
  </si>
  <si>
    <t>装修厂房、购置设备。</t>
  </si>
  <si>
    <t>蔺河镇 孟石岭镇</t>
  </si>
  <si>
    <t>和平村  丰景村</t>
  </si>
  <si>
    <t>扶持带动34户群众发展</t>
  </si>
  <si>
    <t>蔺河镇和平村捷明阳皮具制品生产线建设项目</t>
  </si>
  <si>
    <t>购置安装皮带制品加工生产线1条。</t>
  </si>
  <si>
    <t>岚皋县农村人居环境整治项目</t>
  </si>
  <si>
    <t>实施生活垃圾、生活污水治理；村容村貌提升；大道河流域粪污直排治理。其中：城关镇永丰村：新建标准化垃圾房12个、购垃圾桶120个，村容村貌提升。佐龙镇佐龙村：新建佐龙村一、二组污水处理管网1000米(佐晓路至麻园路）；18户三改一建工程。孟石岭镇武学村：对武学馆周边集中连片6个院落，共计60户实施人居环境整治。三组58户集中化粪池一处。南宫山镇宏大村：实施“三改一建”93户。其中改圈1户、改厕8户、改厨3户等。南宫山镇桂花村：启动50户实施“三改一建”。蔺河镇草坪村：1.按安居住院落分别建设6座型号为20、17、10、5立方米的化粪池+人工表流湿地污水处理设施；2.对73户进行“三改一建”；3、完成厕所革命整村推进村创建任务。滔河镇柏坪村：1.新建柏家坪集中院坪1000平方米，配套给排水设施；2.入户路改造100米。3.护坡挡墙200立方米；4.外立面改造5000平方米；5.完成农村人居环境整治提升29户。石门镇大河村：修建垃圾屋9处；二组修建污水处理池1座20立方米，安装污水收集管道800米。完成50户改厕。民主镇榨溪村：榨溪村太洪安置点排污管道500米（型号200），新建村活动中心公厕一座，学堂梁院落综合改造及庭院硬化。堰门镇瑞金村；玄天宫安置点及公路沿线污水治理；全村垃圾转运设施建设；重点区域绿化。官元镇龙板营村：新建村级污水处理设施1处，铺设雨污管网3公里。大道河镇月池台村：实施农村人居环境改善、绿化改造60户；卫生厕所改造150户（带周边村）。重点流域生活污水直排治理项目重点解决：城关8、滔河10、南宫山1、孟石岭17、石门5、民主200、大道河26、堰门64、官元261，共计592户直排；湘子坝电站3公里范围内108户旱厕.共计700户户厕改造等。</t>
  </si>
  <si>
    <t>城关镇
大道河镇
滔河镇
民主镇
石门镇
堰门镇
佐龙镇
南宫山镇
孟石岭镇
官元镇
蔺河镇</t>
  </si>
  <si>
    <t>永丰村
月池台村
柏坪村
榨溪村
大河村
瑞金村
佐龙村
桂花村
花里村
宏大村
武学村
龙板营村
草垭村</t>
  </si>
  <si>
    <t>改善提高6545户群众生产生活条件</t>
  </si>
  <si>
    <t>岚皋县人居环境整治项目</t>
  </si>
  <si>
    <t>“百千”提升工程，除1镇12村外，市对县考核的6个重点村农村人居环境综合整治。城关镇茅坪村完成改厕50户；新建标准化垃圾房7个；孟石岭镇桃园村2021年对桃园村三个院落，共计28户实施人居环境整治；南宫山镇花里村花里村完成以“厕所革命”为重点的三改一建；重点区域环境卫生整治；滔河镇泥坪村完成三改一建30户；重点区域环境整治；双向村完成三改一建30户；重点区域环境整治；民主镇枫树村完成枫树541国道旁新村排污工程1处（化粪池共计20立方），铺设排污管道300米。</t>
  </si>
  <si>
    <t>城关镇
南宫山镇
滔河镇
孟石岭镇
民主镇</t>
  </si>
  <si>
    <t>茅坪村
花里村
双向村
泥坪村
桃园村
枫树村</t>
  </si>
  <si>
    <t>改善提高432户群众生产生活条件</t>
  </si>
  <si>
    <t>民主镇田湾村人居环境整治提升项目</t>
  </si>
  <si>
    <t>整治提升田湾村集中安置点居住环境，其中：拆除乱搭乱建棚舍6处；改造房屋外貌9处；新建道路外侧挡土围栏600米，安置点安装栏杆45米；新建花池800米并完成回填及苗木种植；硬化道路182平方米，铺设透水砖182平方米，压模50平方米；改建公厕2处。</t>
  </si>
  <si>
    <t>改善提高85户群众生产生活条件</t>
  </si>
  <si>
    <t>民主镇兰家坝、马安村人居环境整治提升项目</t>
  </si>
  <si>
    <t>整治提升兰家坝村、马安村居住环境。其中：拆除乱搭乱建棚舍5处；改造房屋外貌2处；修建花池1500米并完成回填及苗木种植；安装仿木栏杆35米，铺设透水砖150平方米，新建挡土围栏200米。</t>
  </si>
  <si>
    <t>兰家坝村   马安村</t>
  </si>
  <si>
    <t>改善提高90户群众生产生活条件</t>
  </si>
  <si>
    <t>城关镇茅坪村人居环境整治提升项目</t>
  </si>
  <si>
    <t>改造提升茅坪村居住环境，新建垃圾房5个，购垃圾桶100个，新增路灯120盏，改厕10户.排污管道200米.</t>
  </si>
  <si>
    <t>改善提高26户群众生产生活条件</t>
  </si>
  <si>
    <t>四季镇长梁村人居环境整治提升项目</t>
  </si>
  <si>
    <t>整治长梁村朱家院子居住环境，建设50立方化粪池一座，铺设管道500米，整修步道300米，补植村内绿化面积400平米。</t>
  </si>
  <si>
    <t>长梁村</t>
  </si>
  <si>
    <t>改善提高32户群众生产生活条件</t>
  </si>
  <si>
    <t>南宫山镇展望村人居环境整治提升项目</t>
  </si>
  <si>
    <t>提升展望村居住环境，新建垃圾池7个,4盏太阳能灯,改造厕所12处,改厨房1处.</t>
  </si>
  <si>
    <t>佐龙镇乱石沟村人居环境整治提升项目</t>
  </si>
  <si>
    <t>硬化联户路96.6米；对现有长70米雨水沟道进行混凝土抹面处理，砖砌检查井5座，钢筋混凝土17.04立方米化粪池1座；砌筑花池长148米，种茶树296株，拆除危房1间；安装太阳路灯9盏、不锈钢栏杆32米等。</t>
  </si>
  <si>
    <t>乱石沟村</t>
  </si>
  <si>
    <t>改善提高29户群众生产生活条件</t>
  </si>
  <si>
    <t>孟石岭镇武学村人居环境整治提升项目</t>
  </si>
  <si>
    <t>提升武学村居住环境，新建污水处理站12立方米一处，检查井34处，铺设污水管网630米。</t>
  </si>
  <si>
    <t>改善提高47户群众生产生活条件</t>
  </si>
  <si>
    <t>岚皋县跨省就业交通补贴项目</t>
  </si>
  <si>
    <t>对2000名跨省就业人员实施交通补贴，每人补贴不超过500元。</t>
  </si>
  <si>
    <t>县人社局</t>
  </si>
  <si>
    <t>程维芳</t>
  </si>
  <si>
    <t>提供跨省就业人员交通补贴</t>
  </si>
  <si>
    <t>提供2000名跨省就业人员交通补贴</t>
  </si>
  <si>
    <t>岚皋县民主镇农民工返乡创业园配套基础设施项目</t>
  </si>
  <si>
    <t>新建供水工程、建筑消防工程、停车场场地建设工程，其中：供水工程是指生活用水及消防用水工程，主要包括新建取水口1处、700m³消防蓄水池1座、过滤池1座、敷设管网2000米；消防工程包括安装火灾自动报警系统、应急广播系统、消防电话系统、自动喷水灭火系统、防排烟系统、消防给水及消火栓灭火系统、气体灭火系统、应急照明及疏散指示控制系统、防火门及防火卷帘门控制系统等；停车场场地建设工程包括场地硬化及顶棚安装等。</t>
  </si>
  <si>
    <t>农田社区</t>
  </si>
  <si>
    <t>扶持带动195户群众发展</t>
  </si>
  <si>
    <t>岚皋县一次性创业补贴项目</t>
  </si>
  <si>
    <t>劳动力一次性创业补贴99人</t>
  </si>
  <si>
    <t>张前武</t>
  </si>
  <si>
    <t>为群众提供一次性创业补贴</t>
  </si>
  <si>
    <t>为99名群众提供一次性创业补贴</t>
  </si>
  <si>
    <t>大道河镇月池台村搬迁后扶社区工厂建设项目</t>
  </si>
  <si>
    <t>建设500平方米标准化厂房</t>
  </si>
  <si>
    <t>改善提高320户群众生产生活条件</t>
  </si>
  <si>
    <t>孟石岭集镇安置小区污水处理项目</t>
  </si>
  <si>
    <t>田坝村安置点新建污水收集管网1430m,检查井59座，泵站2座，集水井1座，新建雨水收集管665m,检查井24座，雨水收集井31个；丰景村安置点新建1座5m³/d的小型污水处理站及相应附属设</t>
  </si>
  <si>
    <t>田坝村</t>
  </si>
  <si>
    <t>改善提高780户群众生产生活条件</t>
  </si>
  <si>
    <t>大道河集镇（二期）安置小区雨污分离工程项目</t>
  </si>
  <si>
    <t>改造雨污分离管网2.4公里，新建检查井泵站集水井小型污水处理站及相应附属配套工程。</t>
  </si>
  <si>
    <t>集镇社区</t>
  </si>
  <si>
    <t>改善提高504户群众生产生活条件</t>
  </si>
  <si>
    <t>岚皋县石门镇集镇安置区基础设施巩固提升项目</t>
  </si>
  <si>
    <t>建设人行通道1100平方米、场地硬化1500平方米,生态停车场1000平方米,栏杆300米,路沿石600米。</t>
  </si>
  <si>
    <t>改善提高65户群众生产生活条件</t>
  </si>
  <si>
    <t>1.贫困人口护林员</t>
  </si>
  <si>
    <r>
      <rPr>
        <sz val="10"/>
        <rFont val="宋体"/>
        <charset val="0"/>
      </rPr>
      <t>岚皋县</t>
    </r>
    <r>
      <rPr>
        <sz val="10"/>
        <rFont val="Courier New"/>
        <charset val="0"/>
      </rPr>
      <t>2021</t>
    </r>
    <r>
      <rPr>
        <sz val="10"/>
        <rFont val="宋体"/>
        <charset val="0"/>
      </rPr>
      <t>年生态护林员项目</t>
    </r>
  </si>
  <si>
    <t>全县12个镇选聘生态护林员1400名</t>
  </si>
  <si>
    <t>郑甫佑</t>
  </si>
  <si>
    <t>为群众提供就业岗位</t>
  </si>
  <si>
    <t>为1400名群众提供就业岗位</t>
  </si>
  <si>
    <t>2.贫困人口护路员</t>
  </si>
  <si>
    <r>
      <rPr>
        <sz val="10"/>
        <rFont val="宋体"/>
        <charset val="0"/>
      </rPr>
      <t>岚皋县</t>
    </r>
    <r>
      <rPr>
        <sz val="10"/>
        <rFont val="Courier New"/>
        <charset val="0"/>
      </rPr>
      <t>2021</t>
    </r>
    <r>
      <rPr>
        <sz val="10"/>
        <rFont val="宋体"/>
        <charset val="0"/>
      </rPr>
      <t>年护路员公益性岗位项目</t>
    </r>
  </si>
  <si>
    <t>聘用贫困户护路员241人</t>
  </si>
  <si>
    <t>2524876</t>
  </si>
  <si>
    <t>为241名群众提供就业岗位</t>
  </si>
  <si>
    <t>3.贫困人口护水员</t>
  </si>
  <si>
    <r>
      <rPr>
        <sz val="10"/>
        <rFont val="宋体"/>
        <charset val="0"/>
      </rPr>
      <t>岚皋县</t>
    </r>
    <r>
      <rPr>
        <sz val="10"/>
        <rFont val="Courier New"/>
        <charset val="0"/>
      </rPr>
      <t>2021</t>
    </r>
    <r>
      <rPr>
        <sz val="10"/>
        <rFont val="宋体"/>
        <charset val="0"/>
      </rPr>
      <t>年护水员公益性岗位项目</t>
    </r>
  </si>
  <si>
    <t>聘用贫困户护水员133人</t>
  </si>
  <si>
    <t>为133名群众提供就业岗位</t>
  </si>
  <si>
    <t>4.贫困人口保洁员</t>
  </si>
  <si>
    <t>5.其他贫困人口公益性岗位</t>
  </si>
  <si>
    <t>2021年岚皋县护河水利公益性岗位</t>
  </si>
  <si>
    <t>聘用贫困户护河水利公益性岗位161人</t>
  </si>
  <si>
    <t>为161名群众提供就业岗位</t>
  </si>
  <si>
    <t>2021年安置点特设公益性岗位</t>
  </si>
  <si>
    <t>聘用安置点特设公益性岗位72人</t>
  </si>
  <si>
    <t>为72名群众提供就业岗位</t>
  </si>
  <si>
    <t>2021年岚皋县信息员公益性岗位</t>
  </si>
  <si>
    <t>聘用贫困户信息员134人</t>
  </si>
  <si>
    <t>为134名群众提供就业岗位</t>
  </si>
  <si>
    <t>岚皋县技能扶贫项目</t>
  </si>
  <si>
    <t>“雨露计划”：对全县脱贫户子女接受中、高等职业教育进行补助</t>
  </si>
  <si>
    <t>为群众提供雨露计划保障</t>
  </si>
  <si>
    <t>为1000户群众提供雨露计划保障</t>
  </si>
  <si>
    <t>岚皋县家庭经济困难学生生活补助（助学金）</t>
  </si>
  <si>
    <t>学前、义教、高中中职四阶段家庭经济困难学生生活补助人数7477人</t>
  </si>
  <si>
    <t>县教体科技局</t>
  </si>
  <si>
    <t>祝志刚</t>
  </si>
  <si>
    <t>13772979357</t>
  </si>
  <si>
    <t>助力学生完成学业</t>
  </si>
  <si>
    <t>助力7477名学生完成学业</t>
  </si>
  <si>
    <r>
      <rPr>
        <sz val="10"/>
        <rFont val="宋体"/>
        <charset val="0"/>
      </rPr>
      <t>岚皋县</t>
    </r>
    <r>
      <rPr>
        <sz val="10"/>
        <rFont val="Courier New"/>
        <charset val="0"/>
      </rPr>
      <t>2021</t>
    </r>
    <r>
      <rPr>
        <sz val="10"/>
        <rFont val="宋体"/>
        <charset val="0"/>
      </rPr>
      <t>年城乡居民基本医疗保险</t>
    </r>
  </si>
  <si>
    <t>为已贫困对象提供城乡居民基本医疗保险</t>
  </si>
  <si>
    <t>县医疗保障局</t>
  </si>
  <si>
    <t>唐晓林</t>
  </si>
  <si>
    <t>15991190033</t>
  </si>
  <si>
    <t>为群众提供基本医疗保障</t>
  </si>
  <si>
    <t>为63062名群众提供基本医疗保障</t>
  </si>
  <si>
    <r>
      <rPr>
        <sz val="10"/>
        <rFont val="宋体"/>
        <charset val="0"/>
      </rPr>
      <t>岚皋县</t>
    </r>
    <r>
      <rPr>
        <sz val="10"/>
        <rFont val="Courier New"/>
        <charset val="0"/>
      </rPr>
      <t>2021</t>
    </r>
    <r>
      <rPr>
        <sz val="10"/>
        <rFont val="宋体"/>
        <charset val="0"/>
      </rPr>
      <t>年城乡居民大病保险</t>
    </r>
  </si>
  <si>
    <t>为已贫困对象提供大病保险</t>
  </si>
  <si>
    <t>为群众提供大病医疗保障</t>
  </si>
  <si>
    <t>为63062名群众提供大病医疗保障</t>
  </si>
  <si>
    <t>岚皋县_健康扶贫_2021年城乡居民医疗救助</t>
  </si>
  <si>
    <t>为已脱贫对象提供医疗救助</t>
  </si>
  <si>
    <t>为群众提供医疗救助</t>
  </si>
  <si>
    <t>为63062名群众提供医疗救助</t>
  </si>
  <si>
    <t>岚皋县金融扶贫项目</t>
  </si>
  <si>
    <t>金融扶贫：对全县脱贫户使用5321贷款、互助资金协会借款进行贴息</t>
  </si>
  <si>
    <t>为符合贷款要求的群众实行全额贴息</t>
  </si>
  <si>
    <t>为符合贷款要求的5781户群众实行全额贴息</t>
  </si>
  <si>
    <t>岚皋县岚皋县小额信贷贴息项目</t>
  </si>
  <si>
    <t>脱贫人口小额信贷贴息资金</t>
  </si>
  <si>
    <t>为符合贷款要求的1576户群众实行全额贴息</t>
  </si>
  <si>
    <t>民主镇饮水安全成果巩固项目</t>
  </si>
  <si>
    <t>红星村：一组熊祥和屋后10立方米蓄水池坝至蓄水池增设排污阀，改造坝至蓄水池引管道，疏通排污设施，更换供水管网及配套排污阀排气阀等附属设施；
银米村：四组（堰门水源）新增设取水设施一处（水源揭具银门口凉水）；
马安村：五组花里扒修复蓄水池1座；
先进村：徐德福处修建1立方蓄水池，包管处理管道500米，五组学堂梁更换500米管道；
国庆村：一组方家梁更换管道1500米；
兰家坝村：陈景富老家建蓄水池（2立方）一个，取水设施一套；
榨溪村：一组新龙关在瀑布顶部岩顶凿水槽，引水到左岸；
枣树村：二组小马家台蓄水池，新增饮水工程一处；
庙坝村：一组陈家湾新建饮水工程一处。</t>
  </si>
  <si>
    <r>
      <rPr>
        <sz val="10"/>
        <rFont val="宋体"/>
        <charset val="134"/>
        <scheme val="minor"/>
      </rPr>
      <t>红星村</t>
    </r>
    <r>
      <rPr>
        <sz val="10"/>
        <rFont val="Times New Roman"/>
        <charset val="0"/>
      </rPr>
      <t xml:space="preserve">         </t>
    </r>
    <r>
      <rPr>
        <sz val="10"/>
        <rFont val="宋体"/>
        <charset val="134"/>
      </rPr>
      <t>银米村</t>
    </r>
    <r>
      <rPr>
        <sz val="10"/>
        <rFont val="Times New Roman"/>
        <charset val="0"/>
      </rPr>
      <t xml:space="preserve">         </t>
    </r>
    <r>
      <rPr>
        <sz val="10"/>
        <rFont val="宋体"/>
        <charset val="134"/>
      </rPr>
      <t>马安村</t>
    </r>
    <r>
      <rPr>
        <sz val="10"/>
        <rFont val="Times New Roman"/>
        <charset val="0"/>
      </rPr>
      <t xml:space="preserve">         </t>
    </r>
    <r>
      <rPr>
        <sz val="10"/>
        <rFont val="宋体"/>
        <charset val="134"/>
      </rPr>
      <t>先进村</t>
    </r>
    <r>
      <rPr>
        <sz val="10"/>
        <rFont val="Times New Roman"/>
        <charset val="0"/>
      </rPr>
      <t xml:space="preserve">         </t>
    </r>
    <r>
      <rPr>
        <sz val="10"/>
        <rFont val="宋体"/>
        <charset val="134"/>
      </rPr>
      <t>国庆村</t>
    </r>
    <r>
      <rPr>
        <sz val="10"/>
        <rFont val="Times New Roman"/>
        <charset val="0"/>
      </rPr>
      <t xml:space="preserve">         </t>
    </r>
    <r>
      <rPr>
        <sz val="10"/>
        <rFont val="宋体"/>
        <charset val="134"/>
      </rPr>
      <t>兰家坝村</t>
    </r>
    <r>
      <rPr>
        <sz val="10"/>
        <rFont val="Times New Roman"/>
        <charset val="0"/>
      </rPr>
      <t xml:space="preserve">      </t>
    </r>
    <r>
      <rPr>
        <sz val="10"/>
        <rFont val="宋体"/>
        <charset val="134"/>
      </rPr>
      <t>榨溪村</t>
    </r>
    <r>
      <rPr>
        <sz val="10"/>
        <rFont val="Times New Roman"/>
        <charset val="0"/>
      </rPr>
      <t xml:space="preserve">         </t>
    </r>
    <r>
      <rPr>
        <sz val="10"/>
        <rFont val="宋体"/>
        <charset val="134"/>
      </rPr>
      <t>枣树村</t>
    </r>
    <r>
      <rPr>
        <sz val="10"/>
        <rFont val="Times New Roman"/>
        <charset val="0"/>
      </rPr>
      <t xml:space="preserve">         </t>
    </r>
    <r>
      <rPr>
        <sz val="10"/>
        <rFont val="宋体"/>
        <charset val="134"/>
      </rPr>
      <t>庙坝村</t>
    </r>
  </si>
  <si>
    <t>改善提高1003户群众生产生活条件</t>
  </si>
  <si>
    <t>滔河镇饮水安全成果巩固项目</t>
  </si>
  <si>
    <t>联合村：二组维修拦水坝一处，维修15m³蓄水池一座，铺设管网1500米，分散户陈振华等3户新建拦水坝一处，改建蓄水池一座；
柏坪村：二组黑湾沟新建取水口维修过滤池，四组三叉沟清理水仓，浇筑混凝土池底，导流墙基脚浇筑护墙；
泥坪村：五组铺设管道1000米；
同心村：三组南花沟修复拦水坝，更换主线管道1500米；
车坪村：金淌集镇铺设管网街道主管道600米，砼边沟500米，消毒房安装护栏；
兴隆村：三四组修复明渠拦水坝，维修蓄水池；
漆扒村：二组五组修简易蓄水井更换管道3000米，六组叶家河坝铺设管道500米砼边渠300米，中晟中药材粗加工厂新建蓄水池一座，铺设管网1500米。</t>
  </si>
  <si>
    <r>
      <rPr>
        <sz val="10"/>
        <rFont val="宋体"/>
        <charset val="134"/>
        <scheme val="minor"/>
      </rPr>
      <t>联合村</t>
    </r>
    <r>
      <rPr>
        <sz val="10"/>
        <rFont val="Times New Roman"/>
        <charset val="0"/>
      </rPr>
      <t xml:space="preserve">         </t>
    </r>
    <r>
      <rPr>
        <sz val="10"/>
        <rFont val="宋体"/>
        <charset val="134"/>
      </rPr>
      <t>柏坪村</t>
    </r>
    <r>
      <rPr>
        <sz val="10"/>
        <rFont val="Times New Roman"/>
        <charset val="0"/>
      </rPr>
      <t xml:space="preserve">         </t>
    </r>
    <r>
      <rPr>
        <sz val="10"/>
        <rFont val="宋体"/>
        <charset val="134"/>
      </rPr>
      <t>泥坪村</t>
    </r>
    <r>
      <rPr>
        <sz val="10"/>
        <rFont val="Times New Roman"/>
        <charset val="0"/>
      </rPr>
      <t xml:space="preserve">         </t>
    </r>
    <r>
      <rPr>
        <sz val="10"/>
        <rFont val="宋体"/>
        <charset val="134"/>
      </rPr>
      <t>同心村</t>
    </r>
    <r>
      <rPr>
        <sz val="10"/>
        <rFont val="Times New Roman"/>
        <charset val="0"/>
      </rPr>
      <t xml:space="preserve">         </t>
    </r>
    <r>
      <rPr>
        <sz val="10"/>
        <rFont val="宋体"/>
        <charset val="134"/>
      </rPr>
      <t>车坪村</t>
    </r>
    <r>
      <rPr>
        <sz val="10"/>
        <rFont val="Times New Roman"/>
        <charset val="0"/>
      </rPr>
      <t xml:space="preserve">         </t>
    </r>
    <r>
      <rPr>
        <sz val="10"/>
        <rFont val="宋体"/>
        <charset val="134"/>
      </rPr>
      <t>兴隆村</t>
    </r>
    <r>
      <rPr>
        <sz val="10"/>
        <rFont val="Times New Roman"/>
        <charset val="0"/>
      </rPr>
      <t xml:space="preserve">         </t>
    </r>
    <r>
      <rPr>
        <sz val="10"/>
        <rFont val="宋体"/>
        <charset val="134"/>
      </rPr>
      <t>漆扒村</t>
    </r>
  </si>
  <si>
    <t>改善提高106户群众生产生活条件</t>
  </si>
  <si>
    <t>佐龙镇饮水安全成果巩固项目</t>
  </si>
  <si>
    <t>金珠店社区：四组枫树崖供水工程新修蓄水池一座（20立方）管道2000米；
塔元村：塔元村十组狮子庙沟新建取水口过滤池蓄水池更换管道，九组乱石窑新建蓄水池过滤池拦水坝，一组大块地需更换输水管道2000米，黄仕海后（正沟村一组）盘道拐建蓄水池，两个村分开使用。</t>
  </si>
  <si>
    <r>
      <rPr>
        <sz val="10"/>
        <rFont val="宋体"/>
        <charset val="134"/>
        <scheme val="minor"/>
      </rPr>
      <t>金珠店社区</t>
    </r>
    <r>
      <rPr>
        <sz val="10"/>
        <rFont val="Times New Roman"/>
        <charset val="0"/>
      </rPr>
      <t xml:space="preserve">  </t>
    </r>
    <r>
      <rPr>
        <sz val="10"/>
        <rFont val="宋体"/>
        <charset val="134"/>
      </rPr>
      <t>塔元村</t>
    </r>
  </si>
  <si>
    <t>改善提高876户群众生产生活条件</t>
  </si>
  <si>
    <t>蔺河镇饮水安全成果巩固项目</t>
  </si>
  <si>
    <t>大湾村：一组贵沟新建取水口；
草垭村：中草光联村供水猪槽沟建取水口一处建慢滤池一座铺管道1000米；
新建村：四组铺子湾扩建隔壁凉水井新增主管道500米；
棋盘村：六组垭子沟供水新增取水口，分区供水，二组杨家坪5户分散供水新建饮水工程一处；
茶园村：八组扎口石拦水坝底部硬化，四组新修拦水坝一处新建过滤池蓄水池各一处，更换管道。</t>
  </si>
  <si>
    <r>
      <rPr>
        <sz val="10"/>
        <rFont val="宋体"/>
        <charset val="134"/>
        <scheme val="minor"/>
      </rPr>
      <t>大湾村</t>
    </r>
    <r>
      <rPr>
        <sz val="10"/>
        <rFont val="Times New Roman"/>
        <charset val="0"/>
      </rPr>
      <t xml:space="preserve">         </t>
    </r>
    <r>
      <rPr>
        <sz val="10"/>
        <rFont val="宋体"/>
        <charset val="134"/>
      </rPr>
      <t>草垭村</t>
    </r>
    <r>
      <rPr>
        <sz val="10"/>
        <rFont val="Times New Roman"/>
        <charset val="0"/>
      </rPr>
      <t xml:space="preserve">         </t>
    </r>
    <r>
      <rPr>
        <sz val="10"/>
        <rFont val="宋体"/>
        <charset val="134"/>
      </rPr>
      <t>新建村</t>
    </r>
    <r>
      <rPr>
        <sz val="10"/>
        <rFont val="Times New Roman"/>
        <charset val="0"/>
      </rPr>
      <t xml:space="preserve">         </t>
    </r>
    <r>
      <rPr>
        <sz val="10"/>
        <rFont val="宋体"/>
        <charset val="134"/>
      </rPr>
      <t>棋盘村</t>
    </r>
    <r>
      <rPr>
        <sz val="10"/>
        <rFont val="Times New Roman"/>
        <charset val="0"/>
      </rPr>
      <t xml:space="preserve">         </t>
    </r>
    <r>
      <rPr>
        <sz val="10"/>
        <rFont val="宋体"/>
        <charset val="134"/>
      </rPr>
      <t>茶园村</t>
    </r>
  </si>
  <si>
    <t>改善提高2479户群众生产生活条件</t>
  </si>
  <si>
    <t>官元镇饮水安全成果巩固项目</t>
  </si>
  <si>
    <t>龙板营村：四组新建30立方米蓄水池，拦水坝一座，铺设饮水管网1500米，及配套其他相应相应附属设施。 吉安社区： 二组新建30立方米蓄水池 ，拦水坝一座，铺设饮水管网3000米，配套及其他相应附属设施。</t>
  </si>
  <si>
    <r>
      <rPr>
        <sz val="10"/>
        <rFont val="宋体"/>
        <charset val="134"/>
        <scheme val="minor"/>
      </rPr>
      <t>龙板营村</t>
    </r>
    <r>
      <rPr>
        <sz val="10"/>
        <rFont val="Times New Roman"/>
        <charset val="0"/>
      </rPr>
      <t xml:space="preserve">      </t>
    </r>
    <r>
      <rPr>
        <sz val="10"/>
        <rFont val="宋体"/>
        <charset val="134"/>
      </rPr>
      <t>吉安社区</t>
    </r>
  </si>
  <si>
    <t>改善提高83户群众生产生活条件</t>
  </si>
  <si>
    <t>城关镇饮水安全成果巩固项目</t>
  </si>
  <si>
    <t>梨树村：四十二十三组供水工程处理坝体渗漏部位，修建取水及过滤设施；
城北新区：七八组供水工程修建过滤池，九组供水工程新建20立方米蓄水池一座；
茅坪村：一组（殿坡）供水工程修复供水工程一处；
四坪社区：五六七八组供水工程新建50立方米蓄水池1座,20立方米蓄水池一座；
水田村：六口集中供水督促养殖户修建排污处理设施；
春光村：四六组蓄水池进行防渗处理；
联春村：八组饮水工程蓄水池维护。
万家村：伍先松等8户供水工程铺设管道1200米，杨耀祥等3户供水工程水源处修建积水井，增加蓄水池盖板，更换水管；
竹林村：十二组供水工程新建过滤池一座。</t>
  </si>
  <si>
    <r>
      <rPr>
        <sz val="10"/>
        <rFont val="宋体"/>
        <charset val="134"/>
        <scheme val="minor"/>
      </rPr>
      <t>梨树村</t>
    </r>
    <r>
      <rPr>
        <sz val="10"/>
        <rFont val="Times New Roman"/>
        <charset val="0"/>
      </rPr>
      <t xml:space="preserve">         </t>
    </r>
    <r>
      <rPr>
        <sz val="10"/>
        <rFont val="宋体"/>
        <charset val="134"/>
      </rPr>
      <t>城北新区</t>
    </r>
    <r>
      <rPr>
        <sz val="10"/>
        <rFont val="Times New Roman"/>
        <charset val="0"/>
      </rPr>
      <t xml:space="preserve">       </t>
    </r>
    <r>
      <rPr>
        <sz val="10"/>
        <rFont val="宋体"/>
        <charset val="134"/>
      </rPr>
      <t>茅坪村</t>
    </r>
    <r>
      <rPr>
        <sz val="10"/>
        <rFont val="Times New Roman"/>
        <charset val="0"/>
      </rPr>
      <t xml:space="preserve">         </t>
    </r>
    <r>
      <rPr>
        <sz val="10"/>
        <rFont val="宋体"/>
        <charset val="134"/>
      </rPr>
      <t>四平社区</t>
    </r>
    <r>
      <rPr>
        <sz val="10"/>
        <rFont val="Times New Roman"/>
        <charset val="0"/>
      </rPr>
      <t xml:space="preserve">      </t>
    </r>
    <r>
      <rPr>
        <sz val="10"/>
        <rFont val="宋体"/>
        <charset val="134"/>
      </rPr>
      <t>水田村</t>
    </r>
    <r>
      <rPr>
        <sz val="10"/>
        <rFont val="Times New Roman"/>
        <charset val="0"/>
      </rPr>
      <t xml:space="preserve">         </t>
    </r>
    <r>
      <rPr>
        <sz val="10"/>
        <rFont val="宋体"/>
        <charset val="134"/>
      </rPr>
      <t>春光村</t>
    </r>
    <r>
      <rPr>
        <sz val="10"/>
        <rFont val="Times New Roman"/>
        <charset val="0"/>
      </rPr>
      <t xml:space="preserve">         </t>
    </r>
    <r>
      <rPr>
        <sz val="10"/>
        <rFont val="宋体"/>
        <charset val="134"/>
      </rPr>
      <t>联春村</t>
    </r>
    <r>
      <rPr>
        <sz val="10"/>
        <rFont val="Times New Roman"/>
        <charset val="0"/>
      </rPr>
      <t xml:space="preserve">         </t>
    </r>
    <r>
      <rPr>
        <sz val="10"/>
        <rFont val="宋体"/>
        <charset val="134"/>
      </rPr>
      <t>万家村</t>
    </r>
    <r>
      <rPr>
        <sz val="10"/>
        <rFont val="Times New Roman"/>
        <charset val="0"/>
      </rPr>
      <t xml:space="preserve">         </t>
    </r>
    <r>
      <rPr>
        <sz val="10"/>
        <rFont val="宋体"/>
        <charset val="134"/>
      </rPr>
      <t>竹林村</t>
    </r>
  </si>
  <si>
    <t>改善提高465户群众生产生活条件</t>
  </si>
  <si>
    <t>民主镇先进村水利设施项目</t>
  </si>
  <si>
    <t>修建取水口1处，慢滤池1座，抽水设备1套，进出厂计量设施1套，铺设管网4500米。</t>
  </si>
  <si>
    <t>改善提高435户群众生产生活条件</t>
  </si>
  <si>
    <t>城关镇爱国村水利设施项目</t>
  </si>
  <si>
    <t>新建取水口1处，20立方过滤蓄水池1座，慢滤池1座，蓄水池2座，抽水站2座，抽水钢管4700米，输配水PE管道3300米，抽水供电设施及自动控制设备。</t>
  </si>
  <si>
    <t>爱国村</t>
  </si>
  <si>
    <t>改善提高346户群众生产生活条件</t>
  </si>
  <si>
    <t>民主镇枫树村秦巴畜牧养殖人畜饮水工程项目</t>
  </si>
  <si>
    <t>新建取水口1处100m³蓄水池1个5m³过滤池1个，铺设引水管道1200米</t>
  </si>
  <si>
    <t>枫树村</t>
  </si>
  <si>
    <t>改善提高14户群众生产生活条件</t>
  </si>
  <si>
    <t>南宫山镇集镇供水应急水源工程项目</t>
  </si>
  <si>
    <t>新建取水口2处（拦水坝取水明渠过滤池），铺设输水管道2000m。</t>
  </si>
  <si>
    <t>改善提高4600户群众生产生活条件</t>
  </si>
  <si>
    <t>城关镇新春村四五组供水工程项目</t>
  </si>
  <si>
    <t>新建取水口处（拦水坝取水明渠过滤池），减压池1座，铺设输水管道4800m。</t>
  </si>
  <si>
    <t>新春村</t>
  </si>
  <si>
    <t>改善提高310户群众生产生活条件</t>
  </si>
  <si>
    <t>石门集镇供水水源工程项目</t>
  </si>
  <si>
    <t>新建取水口、过滤池、水厂（包括蓄水池、设备厂房、净水构筑物、消毒设备等）、减压池、管道2.2千米</t>
  </si>
  <si>
    <t>改善提高89户群众生产生活条件</t>
  </si>
  <si>
    <t>蔺河镇棋盘村水毁供水修复项目</t>
  </si>
  <si>
    <t>棋盘村十组取水口1处，蓄水池10立方，管网1500米。</t>
  </si>
  <si>
    <t>城关镇供水设施修复工程项目</t>
  </si>
  <si>
    <t>梨树村：暴雨致管道损坏，更换2000米供水管道；
肖家坝社区：二组修复因暴雨受损蓄水池1座；
水田村：DN110主管道悬空外漏100米，需包裹打支撑架，水田村新建拦水坝1座、蓄水池1座，铺设输配水管道600米；
万家村：新建拦水坝3座、过滤池3座，铺设输配水管道600米；
联春村：五组新建蓄水池1座，铺设输配水管道1500米；
春光村：三组水源地，新建拦水坝1座，过滤池1座；
六口村：四组新建挡墙50方，铺设输配水管道600米；
竹林村：二组新建10立方米蓄水池1座，过滤池1座。
全镇各村修复零星受损供水管道及设施，保证正常供水。</t>
  </si>
  <si>
    <t>改善提高54户群众生产生活条件</t>
  </si>
  <si>
    <t>大道河镇供水设施修复工程项目</t>
  </si>
  <si>
    <t>东坪村、月池台、淳风村修复水毁蓄水池5处，修复管网5000米。</t>
  </si>
  <si>
    <t>东坪村     月池台     淳风村</t>
  </si>
  <si>
    <t>改善提高25户群众生产生活条件</t>
  </si>
  <si>
    <t>石门镇供水设施修复工程项目</t>
  </si>
  <si>
    <t>红岩村：六组新建或修复饮水工程一处（蓄水池一座、过滤池一座、管网3000米）；
芙蓉村：关庙沟新建或修复取水1处，过滤池一座，一组潘家湾修复重建蓄水池一座；
新生村：新建或修复三组蓄水池2座、水泗垭蓄水池1座、柯家湾蓄水池1座、DN25管道2000米。</t>
  </si>
  <si>
    <t>红岩村     芙蓉村     新生村</t>
  </si>
  <si>
    <t>改善提高35户群众生产生活条件</t>
  </si>
  <si>
    <t>滔河镇供水设施修复工程项目</t>
  </si>
  <si>
    <t>柏坪村：维修取水口、蓄水池一座，清理泥石流500立方米，更换水毁管道1400米；
同心村：更换损毁管网1200米；
兴隆村：更换损毁管网1000米；
联合村：更换损毁管网800米；
双向村：更换损毁管网1000米；
漆扒村：更换损毁管网800米。</t>
  </si>
  <si>
    <t>柏坪村     同心村     兴隆村     联合村     双向村     柏坪村     漆扒村</t>
  </si>
  <si>
    <t>改善提高23户群众生产生活条件</t>
  </si>
  <si>
    <t>民主镇供水设施修复工程项目</t>
  </si>
  <si>
    <t>马安村：七组新建10m³蓄水池1座，铺设管道100米；
先进村：五、六、七组人畜饮水工程更换管道2500米，八组人畜饮水蓄水池改造加固1处；
农田社区：三组丁家沟上供水工程改建引水口1处、过滤池1个、20立方米蓄水池1个、铺设管道500米，邱家院子供水工程更换管道200米；取水口清淤；
兰家坝村：三四组（大胶腊沟）供水工程修复水毁拦水坝5米，修建导水挡墙30m³，更换管道400米，五组殿坡（大胶腊沟）供水工程修复损毁蓄水池盖板5块，更换闸阀1个，五组殿坡牛角湾新建3m³蓄水池1个，铺设管道1500米，六七组（魏家湾）供水工程更换管道800米；
红星村：一组熊祥国屋后修建明涵1处，五组洪沟湾维修滚水坝1处，更换管道1100米（其中DN32mmPE管300米，DN50mmPE进水管800米），六组黄家湾供水工程更换DN25mmPE管200米；
枣树村：五组新建50m³蓄水池1个，丁家湾新建蓄水池1个，铺设管道2500米；
五一村：一二组天池垭更换管道3000米，三四组王学成房后重建15m³蓄水池2个，DN50mmPE管400米，管道损毁修复DN32mmPE管水管200米。
永红村：李家湾饮水工程重建取水口1个，修复滚水坝1处，新增蓄水池1个，更换管道300米，龙洞湾饮水工程取水口管道加粗400米，新建蓄水池1个，更换管道800米，瓦厂湾饮水工程蓄水池加固1处，更换管道300米，毛坡沟饮水工程修复项目新建过滤池1个，更换管道500米，刘家沟饮水工程修复项目取水口管道更换50米，引水管道200米。德胜村一组饮水管道1500米；德胜村二三组饮水工程更换管道200米；
德胜村：四组新建取水口1处、过滤池1个，蓄水池1座，铺设管道1000米。
银米村：四组安全饮水存在季节缺水，新增30m³蓄水池1个，铺设配套管网设施2000米。</t>
  </si>
  <si>
    <t>马安村     先进村     农田社区   兰家坝村   红星村     枣树村     五一村     永红村     德胜村</t>
  </si>
  <si>
    <t>改善提高78户群众生产生活条件</t>
  </si>
  <si>
    <t>孟石岭镇供水设施修复工程项目</t>
  </si>
  <si>
    <t>修复水毁蓄水池4处，修复管网10000米。</t>
  </si>
  <si>
    <t>佐龙镇供水设施修复工程项目</t>
  </si>
  <si>
    <t>金珠店社区：取水口、蓄水池、过滤池清淤，新建蓄水池20方，管道5000米；
塔园村：新建取水口1处，蓄水池2个、过滤池1个、拦水坝1处，更换输水管道2000米；
花坝村：取水口、蓄水池、过滤池清淤，更换损坏管道3500米及部分管件；
黄兴村：取水口、蓄水池、过滤池清淤，更换损坏管道2500米；
金珠沟村：七组蓄水池取水口修复，八组蓄水池损坏，更换管网800米；
长春村：取水口、蓄水池、过滤池清淤，取水口受损长2米，高2米，更换损坏主管道300米；
乱石沟村：取水口、蓄水池、过滤池清淤，更换损坏主管道1000米；
正沟村：取水口、蓄水池、过滤池清淤，阀门井2个损毁，110闸阀损坏，更换损坏管道500米。</t>
  </si>
  <si>
    <t>金珠店社区 塔元村     花坝村     黄兴村     金珠沟村   长春村     乱石沟村   正沟村</t>
  </si>
  <si>
    <t>改善提高49户群众生产生活条件</t>
  </si>
  <si>
    <t>四季镇供水设施修复工程项目</t>
  </si>
  <si>
    <t>木竹村：一、二、三组管网800米，五组新建过滤蓄水池30m³，拦水坝修复1处，明渠30米；
天坪村：四组新建10立方蓄水池一个，一组新建取水口1处，5立方过滤池一个，饮水管道1200米；
竹园村：拦水坝一处，明渠15米，过滤池20m³。</t>
  </si>
  <si>
    <t>木竹村     天坪村     竹园村</t>
  </si>
  <si>
    <t>改善提高37户群众生产生活条件</t>
  </si>
  <si>
    <t>堰门镇供水设施修复工程项目</t>
  </si>
  <si>
    <t>长征村：二组修复取收口1处，过滤池一座，更换输配水管网1200米；
青春村：一、二、三组修复取水口3处，更换管网1300米；
隆兴村：二组修复取水口1处，更换输配水管网1500米；
瑞金村：二组、三组修复取水口3处，蓄水池加固1处，更换输配水管网1400米；
团员村：五组修复取水口1处，更换输配水管网1100米；
中武村：一组、二组、三组修复取水口3处，更换输配水管网2200米；
进步村：三组修复取水口1处，更换输配水管网600米；
集镇水厂：新建取水口1处，新建过滤池1座，更换输配水管网1200米；
七一水厂：修复取水口一处，更换管网600米。</t>
  </si>
  <si>
    <t>长征村     青春村     隆兴村     瑞金村     团员村     中武村     进步村</t>
  </si>
  <si>
    <t>改善提高53户群众生产生活条件</t>
  </si>
  <si>
    <t>南宫山镇供水设施修复工程项目</t>
  </si>
  <si>
    <t>红日社区：修复蓄水池1座，修复被毁管道300米；
龙安村：重建蓄水池1座，修复供水管道200米；
双岭村：重建蓄水池2座，修复供水管道300米；
展望村：重建蓄水池1座、修复被毁管道150米；
天池村：重建蓄水池1座；
佘梁村：修复被毁管道800米；
宏大村：重建取水口1处；
溢河村：二、五组重建取水口1处，修复被毁管道600米，洪堰片区建取水口8处，拦水坝9座，过滤蓄水池10座，铺设输配水管道7510米</t>
  </si>
  <si>
    <t>红日社区   龙安村     双岭村     展望村     天池村     佘梁村     宏大村     溢河村</t>
  </si>
  <si>
    <t>改善提高69户群众生产生活条件</t>
  </si>
  <si>
    <t>官元镇供水设施修复工程项目</t>
  </si>
  <si>
    <t>陈耳村：沙湾沟饮水工程，铺设水毁管道400余米，庙坪饮水工程，铺设水毁管道200余米；
龙板营村：一组、二组、三组三处饮水工程取水口、过滤池、蓄水池及管网进行维修改造；
吉安社区：一组香菌扒供水工程，修复取水口，安装管网1000米</t>
  </si>
  <si>
    <t>龙板营村   陈耳村     吉安村</t>
  </si>
  <si>
    <t>蔺河镇供水设施修复工程项目</t>
  </si>
  <si>
    <t>蒋家关村：六组修复水毁DN75供水主管道500m，四组康家沟新建蓄水池1座；
茶园村：七组新建蓄水池1座，修复取水口1座；
大湾村：新建四组蟒蛇洞20m³蓄水池1座，修复取水口1座。
茶园村：新建黄龙溪取水口2座，过滤池2座，二组100m³蓄水池1座，供水管网1600米。</t>
  </si>
  <si>
    <t>蒋家关村   茶园村     草垭村     大湾村</t>
  </si>
  <si>
    <t>堰门镇集镇安置点河堤完善及水毁修复项目</t>
  </si>
  <si>
    <t>新建河堤90米，加固30米，硬化道路500平方米，新建桥梁一座，长20米，宽8米</t>
  </si>
  <si>
    <t>改善提高226户群众生产生活条件</t>
  </si>
  <si>
    <t>南宫山镇区域敬老院及龙安安置点水毁河堤修复工程项目</t>
  </si>
  <si>
    <t>新建集镇区域敬老院及龙安村安置点水毁河堤210米</t>
  </si>
  <si>
    <t>改善提高147户群众生产生活条件</t>
  </si>
  <si>
    <r>
      <rPr>
        <sz val="10"/>
        <rFont val="宋体"/>
        <charset val="0"/>
      </rPr>
      <t>岚皋县</t>
    </r>
    <r>
      <rPr>
        <sz val="10"/>
        <rFont val="Courier New"/>
        <charset val="0"/>
      </rPr>
      <t>2021</t>
    </r>
    <r>
      <rPr>
        <sz val="10"/>
        <rFont val="宋体"/>
        <charset val="0"/>
      </rPr>
      <t>年农村居民最低生活保障项目</t>
    </r>
  </si>
  <si>
    <t>为符合条件的农村居民提供最低生活保障。</t>
  </si>
  <si>
    <t>县民政局</t>
  </si>
  <si>
    <t>印涛</t>
  </si>
  <si>
    <t>为符合条件的农村居民提供最低生活保障</t>
  </si>
  <si>
    <t>为符合条件的9952名农村居民提供最低生活保障</t>
  </si>
  <si>
    <t>岚皋县特困人员救助供养项目</t>
  </si>
  <si>
    <t>为符合条件的农村居民提供特困人员救助供养。</t>
  </si>
  <si>
    <r>
      <rPr>
        <sz val="10"/>
        <rFont val="宋体"/>
        <charset val="0"/>
      </rPr>
      <t>岚皋县</t>
    </r>
    <r>
      <rPr>
        <sz val="10"/>
        <rFont val="Courier New"/>
        <charset val="0"/>
      </rPr>
      <t>2021</t>
    </r>
    <r>
      <rPr>
        <sz val="10"/>
        <rFont val="宋体"/>
        <charset val="0"/>
      </rPr>
      <t>年临时救助项目</t>
    </r>
  </si>
  <si>
    <t>为符合条件的农村居民提供临时救助。</t>
  </si>
  <si>
    <t>堰门镇中武村产业设施配套项目</t>
  </si>
  <si>
    <t>学堂弯至梭湾硬化道路1.2公里，宽3.5米，厚0.18米，改建路基1.2公里。</t>
  </si>
  <si>
    <t>改善提高141户群众生产生活条件</t>
  </si>
  <si>
    <t>民主镇国庆村小型基础设施项目</t>
  </si>
  <si>
    <t>硬化邓家坪至马安田坝水泥路3.9公里，宽3.5米，改造路基2公里。</t>
  </si>
  <si>
    <t>国庆村</t>
  </si>
  <si>
    <t>改善提高782户群众生产生活条件</t>
  </si>
  <si>
    <t>佐龙镇黄兴村小型基础设施项目</t>
  </si>
  <si>
    <t>硬化村级道路3.9公里（佐晓路口-碗盖梁）</t>
  </si>
  <si>
    <t>黄兴村</t>
  </si>
  <si>
    <t>改善提高76户群众生产生活条件</t>
  </si>
  <si>
    <t>佐龙镇远景村小型基础设施项目</t>
  </si>
  <si>
    <t>硬化五组黄家河坝至大石板沟园区道路0.8公里，佐晓路17公里处至曹中友门前石路改造1.7公里。</t>
  </si>
  <si>
    <t>改善提高395户群众生产生活条件</t>
  </si>
  <si>
    <t>孟石岭镇桃园村小型基础设施项目</t>
  </si>
  <si>
    <t>新建硬化桃园二组绕行垮方道路120米，宽3.5米。</t>
  </si>
  <si>
    <t>桃园村</t>
  </si>
  <si>
    <t>改善提高39户群众生产生活条件</t>
  </si>
  <si>
    <t>佐龙镇佐龙村村级道路硬化项目</t>
  </si>
  <si>
    <t>硬化佐龙村二组道路400米（211国道佐龙桥头至麻园桥）</t>
  </si>
  <si>
    <t>改善提高170户群众生产生活条件</t>
  </si>
  <si>
    <t>南宫山镇桂花村村级道路硬化项目</t>
  </si>
  <si>
    <t>实施桂花村四组（胡邦贵老屋场）道路硬化550米，宽3.5米（茶旅融合名宿配套及垮方地段道路补短板），配套建设村级道路波形护栏250米。</t>
  </si>
  <si>
    <t>改善提高105户群众生产生活条件</t>
  </si>
  <si>
    <t>岚皋县2021年滔河镇联合村道路以工代赈建设项目工程</t>
  </si>
  <si>
    <t>改造及硬化道路6.0km，路基宽5.0m，路面宽3.5m。其中：联合村—组台子到三组联合梁2.2km，三组至四组魔芋园区3.8km。</t>
  </si>
  <si>
    <t>石门镇新生村小型基础设施项目</t>
  </si>
  <si>
    <t>改建村级道路5.5公里（三湾桥-陈家院子），路基宽度5.5米；采用沥青混凝土路面，路面宽度5米</t>
  </si>
  <si>
    <t>新生村</t>
  </si>
  <si>
    <t>改善提高327户群众生产生活条件</t>
  </si>
  <si>
    <t>佐龙镇乱石沟村小型基础设施项目</t>
  </si>
  <si>
    <t>改建村级道路3.5公里，路基宽度4.5米；采用水泥混凝土全路面铺设。</t>
  </si>
  <si>
    <t>改善提高254户群众生产生活条件</t>
  </si>
  <si>
    <t>民主镇枣树村道路改建工程项目</t>
  </si>
  <si>
    <t>实施枣树村村口至花庙子道路改建4.5公里，主要完成挡土墙砌筑路面修复涵管铺设等内容；实施G541-小镇小学道路修复工程400米，主要完成断板修复新型材料路面。</t>
  </si>
  <si>
    <t>改善提高1096户群众生产生活条件</t>
  </si>
  <si>
    <t>石门镇大河村千层河至陕渝界段公路改建工程项目</t>
  </si>
  <si>
    <t>大河六组（千层河））-木竹护林站（陕渝界）公路路基改造15.5公里沥青路面铺设及安防排水，路基宽度5.5米，路面宽度5米，厚度：4cm沥青砼面层+18cm水泥稳定砂砾基层</t>
  </si>
  <si>
    <t>改善提高296户群众生产生活条件</t>
  </si>
  <si>
    <t>石门镇双丰村产业设施配套项目</t>
  </si>
  <si>
    <t>砂石路建设5公里（阳坡盘道-姚家院子-黄家四池子，三组）</t>
  </si>
  <si>
    <t>双丰村</t>
  </si>
  <si>
    <t>改善提高178户群众生产生活条件</t>
  </si>
  <si>
    <t>孟石岭镇丰坪村产业设施配套项目</t>
  </si>
  <si>
    <t>园区路基处理3.4公里，宽3.5米</t>
  </si>
  <si>
    <t>改善提高97户群众生产生活条件</t>
  </si>
  <si>
    <t>民主镇枣树村村基础设施项目</t>
  </si>
  <si>
    <t>五组新建便民桥一座，桥长度13.5米宽6.5米；三组新建便民桥一座，桥长度12米宽6.5米</t>
  </si>
  <si>
    <t>改善提高154户群众生产生活条件</t>
  </si>
  <si>
    <t>孟石岭镇村组道路应急水毁修复工程项目</t>
  </si>
  <si>
    <t>实施九台村水毁修复里程1.3公里（起点：电站门口-终点：桥儿沟）；实施跃进公路水毁修复里程14公里（起点：集镇-终点：清坪），主要实施挡墙片石砼基础砼路面修复路基填方等。</t>
  </si>
  <si>
    <t>九台村     丰景村 
前进村</t>
  </si>
  <si>
    <t>改善提高87户群众生产生活条件</t>
  </si>
  <si>
    <t>四季镇村组道路应急水毁修复工程</t>
  </si>
  <si>
    <t>实施天坪村水毁修复里程12公里（起点：天坪村三组新村，终点：刘家院子），主要实施挡墙波形梁护栏砼路面修复路基填方等。</t>
  </si>
  <si>
    <t>改善提高64户群众生产生活条件</t>
  </si>
  <si>
    <t>南宫山镇村组道路应急水毁修复工程</t>
  </si>
  <si>
    <t>实施龙安村水毁修复里程3公里（起点：崖湾-终点：向阳五组）；实施红日社区水毁修复里程9.5公里（起点：十里沟头桥-终点：朱家水厂）；西河村道路（岔路-铜钱垭），主要实施挡墙波形梁护栏砼路面修复路基填方等，西河村道路K3+500处新建1-5米钢筋砼板桥1座，桥面宽度5+2*0.3米。</t>
  </si>
  <si>
    <t>龙安村     红日社区   西河村</t>
  </si>
  <si>
    <t>蔺河镇村组道路应急水毁修复工程</t>
  </si>
  <si>
    <t>实施新建村水毁修复里程8.6公里（起点：水沙坪-终点：岚滔路）；实施蔺芳公路水毁修复里程18公里（蔺芳公路12公里；蒋家关村蔺芳公路-钟家院子6公里），主要实施挡墙波形梁护栏砼路面修复砼边沟等。</t>
  </si>
  <si>
    <t>新建村     草垭村     蒋家关村   棋盘村</t>
  </si>
  <si>
    <t>改善提高62户群众生产生活条件</t>
  </si>
  <si>
    <t>城关镇村组道路应急水毁修复工程</t>
  </si>
  <si>
    <t>实施春光村水毁修复里程6.508公里（起点：六口水泥厂-终点：三叉河）；实施联春村水毁修复里程3.829公里（起点：石门子-终点：陈家堡），；实施梨树村水毁修复里程4.78公里（起点：堰溪沟-终点：东垭）；实施爱国村水毁修复11.758公里（起点：六口大桥-终点：茅坪；实施竹林村水毁修复4.785公里（起点：马家河-终点：潘家老屋场），主要实施土石方开挖路基填方挡墙砼路肩波形梁护栏砼路面修复砼边沟等。</t>
  </si>
  <si>
    <t>春光村     联春村     梨树村     爱国村     竹林村</t>
  </si>
  <si>
    <t>改善提高132户群众生产生活条件</t>
  </si>
  <si>
    <t>滔河镇村组道路应急水毁修复工程</t>
  </si>
  <si>
    <t>实施车坪村水毁修复6.963公里（起点：金淌桥－终点：车坪）；实施兴隆村水毁修复里程6.093公里（起点：齐元桥-终点：龙沟）；实施双向村水毁修复里程26.043公里（起点：滔河-终点：东坪），主要实施挡墙波形梁护栏砼路面修复砼边沟等。</t>
  </si>
  <si>
    <t>车坪村     兴隆村     双向村</t>
  </si>
  <si>
    <t>佐龙镇村组道路应急水毁修复工程</t>
  </si>
  <si>
    <t>实施长春村水毁修复里程3.864公里（起点：桂溪桥头-终点：丁家老屋场）；实施蜡烛村水毁修复7.368公里（蜡烛山旅游公路）；主要实施挡墙波形梁护栏砼路面修复砼边沟砼急流槽1-1.0米钢筋砼圆管涵等及明星村新建1-6米板桥1座朝阳村道路新建路基挡墙1处。</t>
  </si>
  <si>
    <t>长春村     明星村      蜡烛村     朝阳村</t>
  </si>
  <si>
    <t>大道河镇村组道路应急水毁修复工程</t>
  </si>
  <si>
    <t>实施白果坪村水毁修复里程1.2km，（起点：大道石门沟桥-终点：大河沟）路线总里程：5.512km，挡墙75m³路面60m²；实施S318茶农村水毁修复里程1.0km（起点：汉滨区交界-终点：紫阳交界）路线总里程：.12.244km，挡墙102m³护栏20m，S318白果坪村多处大塌方16000m³；实施淳风村水毁修复里程0.8km（起点：向阳-终点：张家院子）路线总里程：5.962km,挡墙235m³路面50m²；实施月池台村水毁修复里程0.9km（起点：邱家沟-终点：张家院子）路线总里程：1.996km，路面800m²及250m³石渣回填；实施茶农村水毁修复里程0.5km（起点：采石场-终点：曾家淌）路线总里程：1.1km,挡墙463m³路面95m²。</t>
  </si>
  <si>
    <t>白果坪村
淳风村
月池台村
茶农村</t>
  </si>
  <si>
    <t>改善提高58户群众生产生活条件</t>
  </si>
  <si>
    <t>石门镇村组道路应急水毁修复工程</t>
  </si>
  <si>
    <t>实施红岩村水毁修复里程0.8km（起点：石门镇-终点：红岩沟），路线总里程：7.088km；实施新生村水毁修复里程0.3km（起点：水狮垭-终点：红光道班）路线总里程：2.452公里；实施月星村水毁修复里程0.3km（起点：石门桥-终点：中学）路线总里程，主要实施挡墙砼路面修复路基填方泥结碎石路面等</t>
  </si>
  <si>
    <t>红岩村
新生村
月星村</t>
  </si>
  <si>
    <t>民主镇村组道路应急水毁修复工程</t>
  </si>
  <si>
    <t>实施新喜村水毁修复里程0.6km（起点：打挂沟口-终点：魏家湾）路线总里程：5.938公里；实施银米村水毁修复里程0.9km（起点：丁家坡-终点：安家湾）路线总里程：1.417km；实施银米村水毁修复里程1.2km（起点：吊鱼关垭-终点：耿家梁）路线总里程：1.922km；实施马安村水毁修复里程0.5km（起点：铜洞大桥-终点：马鞍梁）里程2.856公里；实施明珠社区水毁修复里程0.8km（起点：三叉河-终点：新喜七组）里程2.989公里；实施田湾村水毁修复里程2.4km（起点：学堂梁-终点：杨家）里程4.62公里；实施德胜村水毁道路修复3公里（豹子岩-德胜寨），主要实施土石方开挖挡墙路基填方1-1.0米钢筋砼圆管涵桥梁加固1-5米钢筋砼板桥拆除重建砼路面修复泥结碎石路面波形护栏等。</t>
  </si>
  <si>
    <t>新喜村
银米村
银米村
马安村
明珠社区
田湾村     德胜村</t>
  </si>
  <si>
    <t>改善提高68户群众生产生活条件</t>
  </si>
  <si>
    <t>原铁炉乡村组道路应急水毁修复工程</t>
  </si>
  <si>
    <t>实施永红村水毁修复里程0.6km（起点：沙沟大桥-终点：王家）里程4.209公里；实施柳林村水毁修复里程0.2km（起点：码头岔路口-终点：老红桔村）路线总里程：6.52km；实施柳林村水毁修复里程5.0km（起点：大道-终点：官元）路线总里程：54.6km；实施新风村水毁修复里程1.3km（起点：甘沟口-终点：新风小学）里路线总里程：5.014km；实施新风村水毁修复里程2.0km（起点：铁炉-终点：新风）路线总里程：4.60km；修复兰家坝村水毁0.1公里（岔路口-下码头），主要实施土石方开挖挡墙路基填方1-1.0米钢筋砼圆管涵砼路面修复泥结碎石路面砼边沟波形护栏等</t>
  </si>
  <si>
    <t>永红村 
柳林村
新风村     兰家坝村</t>
  </si>
  <si>
    <t>官元镇村组道路应急水毁修复工程</t>
  </si>
  <si>
    <t>实施二郎村水毁修复里程16.663公里（起点：官元集镇-终点：大北河）；实施龙板营村水毁修复里程3.199公里（起点：大河坝-终点：江池梁）；实施团兴村水毁修复里程7.287公里（起点：尤家铺子-终点：团堡梁），主要实施土石方开挖挡墙路基填方砼路面修复波形护栏等。</t>
  </si>
  <si>
    <t>二郎村     龙板营村   团兴村</t>
  </si>
  <si>
    <t>改善提高40户群众生产生活条件</t>
  </si>
  <si>
    <t>堰门镇村组道路应急水毁修复工程</t>
  </si>
  <si>
    <t>实施长征村水毁修复里程34.992公里（起点：大道-终点：官元）；实施堰门村水毁修复里程2.742公里（起点：张家湾，终点：炼铁湾）；实施青春村水毁修复里程2.742公里（起点：张家湾，终点：炼铁湾）；实施团员村水毁修复里程7.063公里（起点：兰树沟-终点：长梁子）；实施隆兴村水毁修复里程3.68公里（起点：方家垭-终点：蔡家垭），主要实施土石方开挖挡墙路基填方砼路面修复波形护栏等。</t>
  </si>
  <si>
    <t>长征村     堰门村     青春村     团员村     隆兴村</t>
  </si>
  <si>
    <t>蔺河镇村组道路水毁修复工程</t>
  </si>
  <si>
    <t>实施蒋家关村道路修复6.1公里，（蔺芳公路至钟家院子），主要实施挡墙片石砼基础砼路面修复路基填方等</t>
  </si>
  <si>
    <t>改善提高81户群众生产生活条件</t>
  </si>
  <si>
    <t>孟石岭镇村组道路水毁修复工程</t>
  </si>
  <si>
    <t>实施丰景村道路修复8公里（禁赌碑至菜籽沟），主要实施挡墙片石砼基础砼路面修复路基填方等</t>
  </si>
  <si>
    <t>丰景村</t>
  </si>
  <si>
    <t>改善提高278户群众生产生活条件</t>
  </si>
  <si>
    <t>四季镇村组道路水毁修复工程</t>
  </si>
  <si>
    <t>实施木竹村道路修复5公里（岚城公路龚江坤门前至朱忠义门前）主要实施挡墙砼路面修复路基填方等</t>
  </si>
  <si>
    <t>改善提高118户群众生产生活条件</t>
  </si>
  <si>
    <t>南宫山镇村组道路水毁修复工程</t>
  </si>
  <si>
    <t>实施佘梁村道路修复5公里（起点：村活动室口-终点：太阳梁）；实施花里村道路修复1公里（起点：541国道边-终点：花里新村）；实施宏大村道路修复4公里（（起点：刘再兴房前-终点：辣子沟水泥路尽头），主要实施挡墙片石砼基础砼路面修复路基填方等</t>
  </si>
  <si>
    <r>
      <rPr>
        <sz val="10"/>
        <rFont val="宋体"/>
        <charset val="134"/>
        <scheme val="minor"/>
      </rPr>
      <t>佘梁村</t>
    </r>
    <r>
      <rPr>
        <sz val="10"/>
        <rFont val="Times New Roman"/>
        <charset val="0"/>
      </rPr>
      <t xml:space="preserve">         </t>
    </r>
    <r>
      <rPr>
        <sz val="10"/>
        <rFont val="宋体"/>
        <charset val="134"/>
      </rPr>
      <t>花里村</t>
    </r>
    <r>
      <rPr>
        <sz val="10"/>
        <rFont val="Times New Roman"/>
        <charset val="0"/>
      </rPr>
      <t xml:space="preserve">         </t>
    </r>
    <r>
      <rPr>
        <sz val="10"/>
        <rFont val="宋体"/>
        <charset val="134"/>
      </rPr>
      <t>宏大村</t>
    </r>
  </si>
  <si>
    <t>改善提高60户群众生产生活条件</t>
  </si>
  <si>
    <t>堰门镇村组道路水毁修复工程</t>
  </si>
  <si>
    <t>实施隆兴村道路修复4.15公里（张家湾至学堂梁）主要实施挡墙砼路面石渣垫层砼边沟排水沟等</t>
  </si>
  <si>
    <t>官元镇村组道路水毁修复工程</t>
  </si>
  <si>
    <t>实施陈耳村道路修复2.7公里（杨家河坝至陈耳道班）主要实施挡墙砼面板砼基础砼边沟等</t>
  </si>
  <si>
    <t>城关镇镇村组道路水毁修复工程</t>
  </si>
  <si>
    <t>实施茅坪村道路修复4.2公里（华尖坝至下茅坪）；实施爱国村道路修复2.9公里（起点：爱国村委会--终点：兰泥池）；实施六口村道路修复3.7公里（六口村至四组阳坡）；实施罗景坪社区道路修复0.6公里（漂流码头至陈家院子），主要实施挡墙片石砼基础砼路面修复路基填方涵管等</t>
  </si>
  <si>
    <r>
      <rPr>
        <sz val="10"/>
        <rFont val="宋体"/>
        <charset val="134"/>
        <scheme val="minor"/>
      </rPr>
      <t>茅坪村</t>
    </r>
    <r>
      <rPr>
        <sz val="10"/>
        <rFont val="Times New Roman"/>
        <charset val="0"/>
      </rPr>
      <t xml:space="preserve">         </t>
    </r>
    <r>
      <rPr>
        <sz val="10"/>
        <rFont val="宋体"/>
        <charset val="134"/>
      </rPr>
      <t>爱国村</t>
    </r>
    <r>
      <rPr>
        <sz val="10"/>
        <rFont val="Times New Roman"/>
        <charset val="0"/>
      </rPr>
      <t xml:space="preserve">         </t>
    </r>
    <r>
      <rPr>
        <sz val="10"/>
        <rFont val="宋体"/>
        <charset val="134"/>
      </rPr>
      <t>六口村</t>
    </r>
    <r>
      <rPr>
        <sz val="10"/>
        <rFont val="Times New Roman"/>
        <charset val="0"/>
      </rPr>
      <t xml:space="preserve">         </t>
    </r>
    <r>
      <rPr>
        <sz val="10"/>
        <rFont val="宋体"/>
        <charset val="134"/>
      </rPr>
      <t>罗景坪社区</t>
    </r>
  </si>
  <si>
    <t>佐龙镇镇村组道路水毁修复工程</t>
  </si>
  <si>
    <t>实施杜坝村六道路修复0.8公里（六组起点：G211国道--终点：张永荣房前）；金珠店社区道路修复1.5公里（起点：张永林门前--终点：张永成房后）；实施佐龙村道路修复0.9公里（G211至碾盘湾），主要实施挡墙片石砼基础砼路面修复路基填方涵管等</t>
  </si>
  <si>
    <r>
      <rPr>
        <sz val="10"/>
        <rFont val="宋体"/>
        <charset val="134"/>
        <scheme val="minor"/>
      </rPr>
      <t>杜坝村</t>
    </r>
    <r>
      <rPr>
        <sz val="10"/>
        <rFont val="Times New Roman"/>
        <charset val="0"/>
      </rPr>
      <t xml:space="preserve">         </t>
    </r>
    <r>
      <rPr>
        <sz val="10"/>
        <rFont val="宋体"/>
        <charset val="134"/>
      </rPr>
      <t>金珠店社区</t>
    </r>
    <r>
      <rPr>
        <sz val="10"/>
        <rFont val="Times New Roman"/>
        <charset val="0"/>
      </rPr>
      <t xml:space="preserve">  </t>
    </r>
    <r>
      <rPr>
        <sz val="10"/>
        <rFont val="宋体"/>
        <charset val="134"/>
      </rPr>
      <t>佐龙村</t>
    </r>
  </si>
  <si>
    <t>滔河镇村组道路水毁修复工程</t>
  </si>
  <si>
    <t>实施同心村道路修复工程：一组道路修复1.3公里（大屋场至洪家台）；同心村二组道路修复0.7公里（吴应成家至方国学家）；同心村四组道路修复1.6公里（敬老院至村活动室）；主要实施挡墙片石砼基础砼路面修复路基填方涵管等。实施双向村水毁修复病害里程0.2公里（滔河至东坪段）修复挡墙1处</t>
  </si>
  <si>
    <r>
      <rPr>
        <sz val="10"/>
        <rFont val="宋体"/>
        <charset val="134"/>
        <scheme val="minor"/>
      </rPr>
      <t>同心村</t>
    </r>
    <r>
      <rPr>
        <sz val="10"/>
        <rFont val="Times New Roman"/>
        <charset val="0"/>
      </rPr>
      <t xml:space="preserve">         </t>
    </r>
    <r>
      <rPr>
        <sz val="10"/>
        <rFont val="宋体"/>
        <charset val="134"/>
      </rPr>
      <t>双向村</t>
    </r>
  </si>
  <si>
    <t>民主镇村组道路水毁修复工程</t>
  </si>
  <si>
    <t>实施田湾村道路修复4公里（岳建沟口至新喜村界）主要实施挡墙片石砼基础路基填方砼边沟等；狮子村新建小桥1座</t>
  </si>
  <si>
    <r>
      <rPr>
        <sz val="10"/>
        <rFont val="宋体"/>
        <charset val="134"/>
        <scheme val="minor"/>
      </rPr>
      <t>田湾村</t>
    </r>
    <r>
      <rPr>
        <sz val="10"/>
        <rFont val="Times New Roman"/>
        <charset val="0"/>
      </rPr>
      <t xml:space="preserve">         </t>
    </r>
    <r>
      <rPr>
        <sz val="10"/>
        <rFont val="宋体"/>
        <charset val="134"/>
      </rPr>
      <t>狮子村</t>
    </r>
  </si>
  <si>
    <t>大道河镇村组道路水毁修复工程</t>
  </si>
  <si>
    <t>实施大临道路修复工程（盘道拐）；主要实施挡墙砼路面修复路基填方等</t>
  </si>
  <si>
    <t>茶农村</t>
  </si>
  <si>
    <t>改善提高56户群众生产生活条件</t>
  </si>
  <si>
    <t>石门镇村组道路水毁修复工程</t>
  </si>
  <si>
    <t>实施月星社区道路修复5.3公里（石门桥至红岩老鸦交界口3公里塔坡至油坊1公里龙滩子包至唐家坪1.3公里）主要实施路基缺口修复涵洞路面修复波形护栏等</t>
  </si>
  <si>
    <t>月星社区</t>
  </si>
  <si>
    <t>蔺河镇蔺芳公路水毁修复工程</t>
  </si>
  <si>
    <t>水毁修复村级主干道12.0公里（蔺河集镇至双河口），修复路基缺口12处，治理隐患5处，主要实施新建盖板涵1道、挡土墙、砼基础、填方路基、砼面板修复、安防工程等。</t>
  </si>
  <si>
    <t>和平村
大湾村
草垭村</t>
  </si>
  <si>
    <t>改善提高2187户群众生产生活条件</t>
  </si>
  <si>
    <t>蔺河镇蒋家关村道路水毁修复工程项目</t>
  </si>
  <si>
    <t>水毁修复村级主干道3.0公里（双河口至王家院子），修复路基缺口7处，主要实施新建钢筋砼圆管涵、挡土墙、砼基础、填方路基、砼面板修复、安防工程等。</t>
  </si>
  <si>
    <t>改善提高289户群众生产生活条件</t>
  </si>
  <si>
    <t>蔺河镇棋盘村道路水毁修复工程项目</t>
  </si>
  <si>
    <t>水毁修复村级主干道2.5公里（中坝桥至老活动室），修复路基缺口4处，主要实施新建钢筋砼圆管涵、挡土墙、砼基础等。</t>
  </si>
  <si>
    <t>改善提高536户群众生产生活条件</t>
  </si>
  <si>
    <t>佐龙镇杜坝村至乱石沟村道路应急水毁修复工程项目</t>
  </si>
  <si>
    <t>实施杜坝村至乱石沟村连接道路应急水毁修复里程80米（起点：郭家滩-主村道K0+570），主要实施浆挡墙、片石砼基础、钢筋砼基础、路基填方等。</t>
  </si>
  <si>
    <t>杜坝村     乱石沟村</t>
  </si>
  <si>
    <t>改善提高51户群众生产生活条件</t>
  </si>
  <si>
    <t>南宫山镇桂花村、双岭村产业设施配套项目</t>
  </si>
  <si>
    <t>产业道路改造硬化1.5公里，宽度3.5米，产业道路硬化3.5公里，宽度3.5米。（起点：双岭村苦竹关--终点：桂花村朱一应房背后）</t>
  </si>
  <si>
    <t>桂花村
双岭村</t>
  </si>
  <si>
    <t>改善提高468户群众生产生活条件</t>
  </si>
  <si>
    <t>城关镇爱国村产业设施配套项目</t>
  </si>
  <si>
    <t>硬化产业道路4.5公里，宽度4.5米</t>
  </si>
  <si>
    <t>佐龙镇朝阳村产业设施配套项目</t>
  </si>
  <si>
    <t>九组产业道路3.5公里（阎家河坝至王家院子）</t>
  </si>
  <si>
    <t>改善提高176户群众生产生活条件</t>
  </si>
  <si>
    <t>孟石岭镇柏杨林村产业设施配套项目</t>
  </si>
  <si>
    <t>新建硬化三组产业道路470米（陈家院子至高家沟生猪养殖场），新建浆砌石挡墙600立方米，安装涵管2处</t>
  </si>
  <si>
    <t>柏杨林村</t>
  </si>
  <si>
    <t>改善提高125户群众生产生活条件</t>
  </si>
  <si>
    <t>城关镇爱国村晟兴源农业园区产业道路建设项目</t>
  </si>
  <si>
    <t>实施园区产业道路改建并硬化3.1公里，路基宽度5.5米，路面宽度4.5米，路面厚度18cm。</t>
  </si>
  <si>
    <t>城关镇城北新区九组产业道路硬化工程项目</t>
  </si>
  <si>
    <t>实施产业道路硬化2.0公里（耳扒梁至公墓），路基宽度4.5米，路面宽度3.5米，路面厚度18cm</t>
  </si>
  <si>
    <t>城北新区</t>
  </si>
  <si>
    <t>城关镇永丰村二组产业道路硬化工程项目</t>
  </si>
  <si>
    <t>实施产业道路硬化2.6公里（向家院子至喻家坪），路基宽度4.5米，路面宽度3.5米，路面厚度18cm</t>
  </si>
  <si>
    <t>城关镇茅坪村一组产业道路硬化工程项目</t>
  </si>
  <si>
    <t>实施产业道路硬化1.0公里（爱国茶厂至廖和兴院子），路基宽度4.5米，路面宽度3.5米，路面厚度18cm</t>
  </si>
  <si>
    <t>佐龙镇塔元村一组产业道路硬化工程项目</t>
  </si>
  <si>
    <t>实施产业道路硬化1.2公里（佐晓路盘道拐至黄仕海门口水池），路基宽度4.5米，路面宽度3.5米，路面厚度18cm</t>
  </si>
  <si>
    <t>塔元村</t>
  </si>
  <si>
    <t>改善提高128户群众生产生活条件</t>
  </si>
  <si>
    <t>南宫山镇龙安村二组产业道路硬化工程项目</t>
  </si>
  <si>
    <t>实施产业道路硬化3.0公里（二组至张家梁），路基宽度4.5米，路面宽度3.5米，路面厚度18cm</t>
  </si>
  <si>
    <t>四季镇竹园村五组产业道路硬化工程项目</t>
  </si>
  <si>
    <t>实施产业道路硬化2.0公里（红水池至罗家院子），路基宽度4.5米，路面宽度3.5米，路面厚度18cm</t>
  </si>
  <si>
    <t>蔺河镇蒋家关村三组产业道路硬化工程项目</t>
  </si>
  <si>
    <t>实施产业道路硬化3.0公里（老立新活动室至放牛场），路基宽度4.5米，路面宽度3.5米，路面厚度18cm</t>
  </si>
  <si>
    <t>改善提高110户群众生产生活条件</t>
  </si>
  <si>
    <t>石门镇铁佛社区三组产业道路硬化工程项目</t>
  </si>
  <si>
    <t>实施产业道路硬化2.8公里（新村至杨正万家），路基宽度4.5米，路面宽度3.5米，路面厚度18cm</t>
  </si>
  <si>
    <t>官元镇陈耳村二组产业道路硬化工程项目</t>
  </si>
  <si>
    <t>实施产业道路硬化2.5公里（潘家湾至龙板营安置点），路基宽度4.5米，路面宽度3.5米，路面厚度18cm</t>
  </si>
  <si>
    <t>堰门镇瑞金村四组产业道路硬化工程项目</t>
  </si>
  <si>
    <t>实施产业道路硬化1.5公里（玄天宫至狗屎梁），路基宽度4.5米，路面宽度3.5米，路面厚度18cm</t>
  </si>
  <si>
    <t>堰门镇隆兴村二组通组路项目</t>
  </si>
  <si>
    <t>实施产业道路硬化1.1公里（学堂万至张家湾），路基宽度4.5米，路面宽度3.5米，路面厚度18cm</t>
  </si>
  <si>
    <t>孟石岭镇武学村产业道路硬化项目</t>
  </si>
  <si>
    <t>硬化机耕路600米宽2.5米，浆砌石坎150方，护坡150方。</t>
  </si>
  <si>
    <t>改善提高322户群众生产生活条件</t>
  </si>
  <si>
    <t>孟石岭镇丰景村十二组产业道路硬化工程项目</t>
  </si>
  <si>
    <t>实施产业道路硬化4.0公里（周家铺子至平利界南坪垭子），路基宽度4.5米，路面宽度3.5米，路面厚度18cm</t>
  </si>
  <si>
    <t>石门镇红岩村瑞宏万头养殖场道路硬化项目</t>
  </si>
  <si>
    <t>实施石门镇瑞宏万头生猪养殖场道路硬化项目起点位于红岩村村委会，终点施家垭，全长2.895公里，路基宽4.5米，路面宽3.5米，路面厚度18cm，完善排水设施。</t>
  </si>
  <si>
    <t>红岩村</t>
  </si>
  <si>
    <t>改善提高130户群众生产生活条件</t>
  </si>
  <si>
    <t>佐龙镇佐龙村小型基础设施项目</t>
  </si>
  <si>
    <t>二组挡护工程建设300米（麻园路）</t>
  </si>
  <si>
    <t>改善提高150户群众生产生活条件</t>
  </si>
  <si>
    <t>石门镇大河村村基础设施项目</t>
  </si>
  <si>
    <t>修建李家河坝到沙坝挡护工程600米</t>
  </si>
  <si>
    <t>改善提高389户群众生产生活条件</t>
  </si>
  <si>
    <t>佐龙镇金珠店社区水利设施项目</t>
  </si>
  <si>
    <t>新建及改造管道8500米。</t>
  </si>
  <si>
    <t>改善提高183户群众生产生活条件</t>
  </si>
  <si>
    <t>四季镇水利设施项目</t>
  </si>
  <si>
    <t>木竹村：五组原饮水线路受地质灾害影响修复后需改造提升，新建20立方米蓄水池1座和恢复供水管道1500米。天坪村：新修10立方20立方蓄水池各一个，铺设供水管网3000米。月坝村：修建10立方米蓄水池1座，铺设供水管网1200米。</t>
  </si>
  <si>
    <t>堰门镇隆兴村小型基础设施项目</t>
  </si>
  <si>
    <t>新建挡护500立方米，挡护加固300米。</t>
  </si>
  <si>
    <t>改善提高281户群众生产生活条件</t>
  </si>
  <si>
    <t>岚皋县2021年高标准农田建设项目</t>
  </si>
  <si>
    <t>坡改梯302.4亩，新建拦水坝5座、蓄水池12座，新修或加固堰塘2座，引水管道4043米，微灌1069亩，水肥一体化，农桥2座，排水渠1.97km，田间道路及生产道路15.7km，新修或加固农田水毁防护河堤1518米，土壤改良，耕地质量监测及等级调查，高标准农田27400亩等。</t>
  </si>
  <si>
    <t>改善提高156户群众生产生活条件</t>
  </si>
  <si>
    <t>南宫山镇桂花村特色稻米产业古梯田“旱改水”修复工程（一期）项目</t>
  </si>
  <si>
    <t>实施古梯田旱改水修复100亩（含生产步道建设），利用节令空闲在6组水田区上部（暂无法恢复水田区）</t>
  </si>
  <si>
    <t>改善提高117户群众生产生活条件</t>
  </si>
  <si>
    <t>石门镇供水管道工程项目</t>
  </si>
  <si>
    <t>石门集镇内4.8千米供水管道及安装，安装排气阀5个。</t>
  </si>
  <si>
    <t>铁佛社区
双丰村</t>
  </si>
  <si>
    <t>改善提高4285户群众生产生活条件</t>
  </si>
  <si>
    <t>城关镇联春村堤防工程项目</t>
  </si>
  <si>
    <t>新建堤防250米，堤防高6米，底宽3.2米，顶宽0.8米。</t>
  </si>
  <si>
    <t>城关镇水田村堤防工程项目</t>
  </si>
  <si>
    <t>新建堤防120米，堤防高10米，底宽3.5米，顶宽1米。</t>
  </si>
  <si>
    <t>水田村</t>
  </si>
  <si>
    <t>改善提高48户群众生产生活条件</t>
  </si>
  <si>
    <t>民主镇银米村堤防工程项目</t>
  </si>
  <si>
    <t>新建堤防230米。本工程设计新建堤防长度为 261.5m。其中第一段大道河干流左岸新建堤防长度 157m， 挡墙堤高 6.5m，底宽 3.0m，顶宽 1.0m，墙址设台阶，台宽 0.5m，台高 1.5m； 第二段支流银米沟左岸新建堤防长度 93m，右岸新建堤防长度 11.5m。 支流银米沟段重力式挡墙墙高 4.5m，顶宽 1.0m，底宽 2.40m，墙趾高 1.5m，宽 0.5m。</t>
  </si>
  <si>
    <t>银米村</t>
  </si>
  <si>
    <t>城关镇张家沟（下段）治理工程项目</t>
  </si>
  <si>
    <t>治理张家沟（祖师庙公路以下段）山洪沟350米，新建排洪箱涵长130米，新建M7.5浆砌石挡墙61.6米、渠道253米、沉砂池1座</t>
  </si>
  <si>
    <t>号房湾社区</t>
  </si>
  <si>
    <t>改善提高120户群众生产生活条件</t>
  </si>
  <si>
    <t>城关镇龙爪子农村环境综合治理工程项目</t>
  </si>
  <si>
    <t>综合整治及生态修复长度1600米，治理水域面积26136平方米</t>
  </si>
  <si>
    <t>改善提高190户群众生产生活条件</t>
  </si>
  <si>
    <t>民主镇马安村水保生态综合治理工程项目</t>
  </si>
  <si>
    <t>山水林田路综合治理总面积135公顷。其中:坡改梯2.5公顷，水保林3公顷，田间道路800米,截排水沟700米，封育管护129.5公顷，新建堤防408米</t>
  </si>
  <si>
    <t>马安村</t>
  </si>
  <si>
    <t>岚皋县城关镇中心幼儿园扩建项目</t>
  </si>
  <si>
    <t>建设保教楼及购置相关附属设施设备。</t>
  </si>
  <si>
    <t>肖家坝社区</t>
  </si>
  <si>
    <t>改善提高135户群众生产生活条件</t>
  </si>
  <si>
    <t>十二、项目管理费</t>
  </si>
  <si>
    <t>岚皋县岚皋县项目管理费项目</t>
  </si>
  <si>
    <t>项目管理费</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</si>
</sst>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_ "/>
    <numFmt numFmtId="178" formatCode="0.000000_ "/>
    <numFmt numFmtId="179" formatCode="0.0_ "/>
  </numFmts>
  <fonts count="43">
    <font>
      <sz val="11"/>
      <color theme="1"/>
      <name val="宋体"/>
      <charset val="134"/>
      <scheme val="minor"/>
    </font>
    <font>
      <b/>
      <sz val="18"/>
      <name val="宋体"/>
      <charset val="134"/>
    </font>
    <font>
      <sz val="10"/>
      <name val="宋体"/>
      <charset val="134"/>
    </font>
    <font>
      <b/>
      <sz val="10"/>
      <name val="宋体"/>
      <charset val="134"/>
      <scheme val="minor"/>
    </font>
    <font>
      <sz val="10"/>
      <name val="宋体"/>
      <charset val="134"/>
      <scheme val="minor"/>
    </font>
    <font>
      <b/>
      <sz val="10"/>
      <name val="宋体"/>
      <charset val="134"/>
    </font>
    <font>
      <sz val="26"/>
      <name val="方正小标宋简体"/>
      <charset val="134"/>
    </font>
    <font>
      <sz val="11"/>
      <name val="宋体"/>
      <charset val="134"/>
      <scheme val="minor"/>
    </font>
    <font>
      <sz val="9"/>
      <name val="宋体"/>
      <charset val="134"/>
    </font>
    <font>
      <sz val="10"/>
      <name val="Times New Roman"/>
      <charset val="134"/>
    </font>
    <font>
      <sz val="11"/>
      <name val="Times New Roman"/>
      <charset val="134"/>
    </font>
    <font>
      <sz val="10"/>
      <name val="宋体"/>
      <charset val="0"/>
    </font>
    <font>
      <sz val="10"/>
      <name val="Courier New"/>
      <charset val="0"/>
    </font>
    <font>
      <b/>
      <sz val="10"/>
      <name val="Courier New"/>
      <charset val="0"/>
    </font>
    <font>
      <sz val="12"/>
      <name val="黑体"/>
      <charset val="134"/>
    </font>
    <font>
      <sz val="10"/>
      <name val="黑体"/>
      <charset val="134"/>
    </font>
    <font>
      <b/>
      <sz val="11"/>
      <name val="宋体"/>
      <charset val="134"/>
      <scheme val="minor"/>
    </font>
    <font>
      <sz val="16"/>
      <name val="黑体"/>
      <charset val="134"/>
    </font>
    <font>
      <sz val="20"/>
      <name val="方正小标宋简体"/>
      <charset val="134"/>
    </font>
    <font>
      <b/>
      <sz val="10"/>
      <name val="仿宋"/>
      <charset val="134"/>
    </font>
    <font>
      <sz val="10"/>
      <name val="仿宋"/>
      <charset val="134"/>
    </font>
    <font>
      <sz val="11"/>
      <color theme="1"/>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sz val="11"/>
      <color indexed="8"/>
      <name val="宋体"/>
      <charset val="134"/>
    </font>
    <font>
      <i/>
      <sz val="11"/>
      <color rgb="FF7F7F7F"/>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FFFFF"/>
      <name val="宋体"/>
      <charset val="0"/>
      <scheme val="minor"/>
    </font>
    <font>
      <sz val="11"/>
      <color rgb="FFFA7D00"/>
      <name val="宋体"/>
      <charset val="0"/>
      <scheme val="minor"/>
    </font>
    <font>
      <sz val="10"/>
      <name val="Times New Roman"/>
      <charset val="0"/>
    </font>
    <font>
      <u/>
      <sz val="20"/>
      <name val="方正小标宋简体"/>
      <charset val="134"/>
    </font>
  </fonts>
  <fills count="33">
    <fill>
      <patternFill patternType="none"/>
    </fill>
    <fill>
      <patternFill patternType="gray125"/>
    </fill>
    <fill>
      <patternFill patternType="solid">
        <fgColor theme="4" tint="0.599993896298105"/>
        <bgColor indexed="64"/>
      </patternFill>
    </fill>
    <fill>
      <patternFill patternType="solid">
        <fgColor theme="7"/>
        <bgColor indexed="64"/>
      </patternFill>
    </fill>
    <fill>
      <patternFill patternType="solid">
        <fgColor theme="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rgb="FFFFEB9C"/>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indexed="8"/>
      </left>
      <right/>
      <top style="thin">
        <color indexed="8"/>
      </top>
      <bottom style="thin">
        <color indexed="8"/>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1" fillId="5" borderId="0" applyNumberFormat="0" applyBorder="0" applyAlignment="0" applyProtection="0">
      <alignment vertical="center"/>
    </xf>
    <xf numFmtId="0" fontId="24" fillId="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6" fillId="9" borderId="0" applyNumberFormat="0" applyBorder="0" applyAlignment="0" applyProtection="0">
      <alignment vertical="center"/>
    </xf>
    <xf numFmtId="43" fontId="0" fillId="0" borderId="0" applyFont="0" applyFill="0" applyBorder="0" applyAlignment="0" applyProtection="0">
      <alignment vertical="center"/>
    </xf>
    <xf numFmtId="0" fontId="22" fillId="13"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5" borderId="14" applyNumberFormat="0" applyFont="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lignment vertical="center"/>
    </xf>
    <xf numFmtId="0" fontId="34"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22" fillId="12" borderId="0" applyNumberFormat="0" applyBorder="0" applyAlignment="0" applyProtection="0">
      <alignment vertical="center"/>
    </xf>
    <xf numFmtId="0" fontId="23" fillId="0" borderId="11" applyNumberFormat="0" applyFill="0" applyAlignment="0" applyProtection="0">
      <alignment vertical="center"/>
    </xf>
    <xf numFmtId="0" fontId="22" fillId="18" borderId="0" applyNumberFormat="0" applyBorder="0" applyAlignment="0" applyProtection="0">
      <alignment vertical="center"/>
    </xf>
    <xf numFmtId="0" fontId="25" fillId="8" borderId="13" applyNumberFormat="0" applyAlignment="0" applyProtection="0">
      <alignment vertical="center"/>
    </xf>
    <xf numFmtId="0" fontId="29" fillId="8" borderId="12" applyNumberFormat="0" applyAlignment="0" applyProtection="0">
      <alignment vertical="center"/>
    </xf>
    <xf numFmtId="0" fontId="39" fillId="24" borderId="17" applyNumberFormat="0" applyAlignment="0" applyProtection="0">
      <alignment vertical="center"/>
    </xf>
    <xf numFmtId="0" fontId="21" fillId="17" borderId="0" applyNumberFormat="0" applyBorder="0" applyAlignment="0" applyProtection="0">
      <alignment vertical="center"/>
    </xf>
    <xf numFmtId="0" fontId="22" fillId="4" borderId="0" applyNumberFormat="0" applyBorder="0" applyAlignment="0" applyProtection="0">
      <alignment vertical="center"/>
    </xf>
    <xf numFmtId="0" fontId="40" fillId="0" borderId="18" applyNumberFormat="0" applyFill="0" applyAlignment="0" applyProtection="0">
      <alignment vertical="center"/>
    </xf>
    <xf numFmtId="0" fontId="38" fillId="0" borderId="16" applyNumberFormat="0" applyFill="0" applyAlignment="0" applyProtection="0">
      <alignment vertical="center"/>
    </xf>
    <xf numFmtId="0" fontId="28" fillId="14" borderId="0" applyNumberFormat="0" applyBorder="0" applyAlignment="0" applyProtection="0">
      <alignment vertical="center"/>
    </xf>
    <xf numFmtId="0" fontId="35" fillId="23" borderId="0" applyNumberFormat="0" applyBorder="0" applyAlignment="0" applyProtection="0">
      <alignment vertical="center"/>
    </xf>
    <xf numFmtId="0" fontId="21" fillId="11" borderId="0" applyNumberFormat="0" applyBorder="0" applyAlignment="0" applyProtection="0">
      <alignment vertical="center"/>
    </xf>
    <xf numFmtId="0" fontId="22" fillId="10" borderId="0" applyNumberFormat="0" applyBorder="0" applyAlignment="0" applyProtection="0">
      <alignment vertical="center"/>
    </xf>
    <xf numFmtId="0" fontId="21" fillId="26" borderId="0" applyNumberFormat="0" applyBorder="0" applyAlignment="0" applyProtection="0">
      <alignment vertical="center"/>
    </xf>
    <xf numFmtId="0" fontId="21" fillId="2" borderId="0" applyNumberFormat="0" applyBorder="0" applyAlignment="0" applyProtection="0">
      <alignment vertical="center"/>
    </xf>
    <xf numFmtId="0" fontId="21" fillId="30" borderId="0" applyNumberFormat="0" applyBorder="0" applyAlignment="0" applyProtection="0">
      <alignment vertical="center"/>
    </xf>
    <xf numFmtId="0" fontId="21" fillId="16" borderId="0" applyNumberFormat="0" applyBorder="0" applyAlignment="0" applyProtection="0">
      <alignment vertical="center"/>
    </xf>
    <xf numFmtId="0" fontId="22" fillId="22" borderId="0" applyNumberFormat="0" applyBorder="0" applyAlignment="0" applyProtection="0">
      <alignment vertical="center"/>
    </xf>
    <xf numFmtId="0" fontId="22" fillId="3" borderId="0" applyNumberFormat="0" applyBorder="0" applyAlignment="0" applyProtection="0">
      <alignment vertical="center"/>
    </xf>
    <xf numFmtId="0" fontId="21" fillId="29" borderId="0" applyNumberFormat="0" applyBorder="0" applyAlignment="0" applyProtection="0">
      <alignment vertical="center"/>
    </xf>
    <xf numFmtId="0" fontId="21" fillId="31" borderId="0" applyNumberFormat="0" applyBorder="0" applyAlignment="0" applyProtection="0">
      <alignment vertical="center"/>
    </xf>
    <xf numFmtId="0" fontId="22" fillId="28" borderId="0" applyNumberFormat="0" applyBorder="0" applyAlignment="0" applyProtection="0">
      <alignment vertical="center"/>
    </xf>
    <xf numFmtId="0" fontId="21" fillId="21" borderId="0" applyNumberFormat="0" applyBorder="0" applyAlignment="0" applyProtection="0">
      <alignment vertical="center"/>
    </xf>
    <xf numFmtId="0" fontId="22" fillId="20" borderId="0" applyNumberFormat="0" applyBorder="0" applyAlignment="0" applyProtection="0">
      <alignment vertical="center"/>
    </xf>
    <xf numFmtId="0" fontId="22" fillId="27" borderId="0" applyNumberFormat="0" applyBorder="0" applyAlignment="0" applyProtection="0">
      <alignment vertical="center"/>
    </xf>
    <xf numFmtId="0" fontId="21" fillId="25"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14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2" fillId="0" borderId="0" xfId="0" applyNumberFormat="1" applyFont="1" applyFill="1" applyAlignment="1">
      <alignment horizontal="left" vertical="center" wrapText="1"/>
    </xf>
    <xf numFmtId="0" fontId="2" fillId="0" borderId="0" xfId="0" applyFont="1" applyFill="1" applyAlignment="1">
      <alignment horizontal="left" vertical="center" wrapText="1"/>
    </xf>
    <xf numFmtId="0" fontId="2"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0" fontId="2" fillId="0" borderId="0" xfId="0" applyFont="1" applyFill="1" applyAlignment="1">
      <alignment horizontal="justify" vertical="center" wrapText="1"/>
    </xf>
    <xf numFmtId="0" fontId="1" fillId="0" borderId="0" xfId="0" applyNumberFormat="1" applyFont="1" applyFill="1" applyAlignment="1">
      <alignment horizontal="left" vertical="center" wrapText="1"/>
    </xf>
    <xf numFmtId="0" fontId="1" fillId="0" borderId="0" xfId="0" applyFont="1" applyFill="1" applyAlignment="1">
      <alignment horizontal="left" vertical="center" wrapText="1"/>
    </xf>
    <xf numFmtId="0" fontId="1"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0" fontId="6" fillId="0" borderId="0" xfId="0" applyNumberFormat="1" applyFont="1" applyFill="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49" fontId="1" fillId="0" borderId="0" xfId="0" applyNumberFormat="1" applyFont="1" applyFill="1" applyAlignment="1">
      <alignment horizontal="center" vertical="center" wrapText="1"/>
    </xf>
    <xf numFmtId="176" fontId="1" fillId="0" borderId="0" xfId="0" applyNumberFormat="1" applyFont="1" applyFill="1" applyAlignment="1">
      <alignment horizontal="center" vertical="center" wrapText="1"/>
    </xf>
    <xf numFmtId="49" fontId="3" fillId="0" borderId="2"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7" fontId="1" fillId="0" borderId="0" xfId="0" applyNumberFormat="1" applyFont="1" applyFill="1" applyAlignment="1">
      <alignment horizontal="center" vertical="center" wrapText="1"/>
    </xf>
    <xf numFmtId="177" fontId="6" fillId="0" borderId="0" xfId="0" applyNumberFormat="1" applyFont="1" applyFill="1" applyAlignment="1">
      <alignment horizontal="center" vertical="center" wrapText="1"/>
    </xf>
    <xf numFmtId="177" fontId="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1" fillId="0" borderId="0" xfId="0" applyFont="1" applyFill="1" applyAlignment="1">
      <alignment horizontal="justify" vertical="center" wrapText="1"/>
    </xf>
    <xf numFmtId="0" fontId="6" fillId="0" borderId="0" xfId="0" applyNumberFormat="1" applyFont="1" applyFill="1" applyAlignment="1">
      <alignment horizontal="justify" vertical="center" wrapText="1"/>
    </xf>
    <xf numFmtId="0" fontId="3" fillId="0" borderId="5"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4" fillId="0" borderId="1" xfId="0" applyNumberFormat="1" applyFont="1" applyFill="1" applyBorder="1" applyAlignment="1">
      <alignment horizontal="justify" vertical="center" wrapText="1"/>
    </xf>
    <xf numFmtId="0" fontId="7"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0" fillId="0" borderId="1" xfId="0" applyFill="1" applyBorder="1" applyAlignment="1">
      <alignment vertical="center"/>
    </xf>
    <xf numFmtId="0" fontId="0" fillId="0" borderId="1" xfId="0" applyFill="1" applyBorder="1" applyAlignment="1">
      <alignment horizontal="center" vertical="center"/>
    </xf>
    <xf numFmtId="0" fontId="7" fillId="0" borderId="1" xfId="0" applyFont="1" applyFill="1" applyBorder="1" applyAlignment="1">
      <alignment vertical="center" wrapText="1"/>
    </xf>
    <xf numFmtId="0" fontId="8" fillId="0" borderId="1" xfId="18"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xf>
    <xf numFmtId="17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7" fontId="0" fillId="0" borderId="1" xfId="0" applyNumberFormat="1" applyFill="1" applyBorder="1" applyAlignment="1">
      <alignment horizontal="center" vertical="center"/>
    </xf>
    <xf numFmtId="177" fontId="7" fillId="0" borderId="1" xfId="0" applyNumberFormat="1" applyFont="1" applyFill="1" applyBorder="1" applyAlignment="1">
      <alignment horizontal="center" vertical="center"/>
    </xf>
    <xf numFmtId="0" fontId="4" fillId="0" borderId="5" xfId="0" applyFont="1" applyFill="1" applyBorder="1" applyAlignment="1">
      <alignment horizontal="justify" vertical="center" wrapText="1"/>
    </xf>
    <xf numFmtId="0" fontId="11" fillId="0" borderId="8" xfId="0" applyFont="1" applyFill="1" applyBorder="1" applyAlignment="1">
      <alignment horizontal="center" vertical="center" wrapText="1"/>
    </xf>
    <xf numFmtId="0" fontId="8" fillId="0" borderId="1" xfId="18" applyFont="1" applyFill="1" applyBorder="1" applyAlignment="1">
      <alignment horizontal="left" vertical="center" wrapText="1"/>
    </xf>
    <xf numFmtId="0" fontId="11" fillId="0" borderId="8" xfId="0" applyFont="1" applyFill="1" applyBorder="1" applyAlignment="1">
      <alignment horizontal="justify" vertical="center" wrapText="1"/>
    </xf>
    <xf numFmtId="0" fontId="12" fillId="0" borderId="8" xfId="0" applyFont="1" applyFill="1" applyBorder="1" applyAlignment="1">
      <alignment horizontal="center" vertical="center"/>
    </xf>
    <xf numFmtId="49" fontId="4" fillId="0" borderId="1" xfId="0" applyNumberFormat="1" applyFont="1" applyFill="1" applyBorder="1" applyAlignment="1">
      <alignment horizontal="justify" vertical="center" wrapText="1"/>
    </xf>
    <xf numFmtId="0" fontId="4" fillId="0" borderId="1" xfId="0" applyFont="1" applyFill="1" applyBorder="1" applyAlignment="1">
      <alignment horizontal="justify" vertical="center" wrapText="1"/>
    </xf>
    <xf numFmtId="49" fontId="4"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9"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1" xfId="50"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176" fontId="4" fillId="0" borderId="8"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 xfId="5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7" fontId="4" fillId="0" borderId="1" xfId="50" applyNumberFormat="1" applyFont="1" applyFill="1" applyBorder="1" applyAlignment="1">
      <alignment horizontal="center" vertical="center" wrapText="1"/>
    </xf>
    <xf numFmtId="177" fontId="3" fillId="0" borderId="5" xfId="0" applyNumberFormat="1" applyFont="1" applyFill="1" applyBorder="1" applyAlignment="1">
      <alignment horizontal="justify" vertical="center" wrapText="1"/>
    </xf>
    <xf numFmtId="177" fontId="4" fillId="0" borderId="5" xfId="0" applyNumberFormat="1" applyFont="1" applyFill="1" applyBorder="1" applyAlignment="1">
      <alignment horizontal="justify" vertical="center" wrapText="1"/>
    </xf>
    <xf numFmtId="177" fontId="4" fillId="0" borderId="5" xfId="50" applyNumberFormat="1" applyFont="1" applyFill="1" applyBorder="1" applyAlignment="1">
      <alignment horizontal="justify" vertical="center" wrapText="1"/>
    </xf>
    <xf numFmtId="0" fontId="13" fillId="0" borderId="8" xfId="0" applyFont="1" applyFill="1" applyBorder="1" applyAlignment="1">
      <alignment horizontal="center" vertical="center" wrapText="1"/>
    </xf>
    <xf numFmtId="0" fontId="12" fillId="0" borderId="8" xfId="0" applyNumberFormat="1" applyFont="1" applyFill="1" applyBorder="1" applyAlignment="1">
      <alignment horizontal="center" vertical="center"/>
    </xf>
    <xf numFmtId="177" fontId="4" fillId="0" borderId="0" xfId="0" applyNumberFormat="1" applyFont="1" applyFill="1" applyAlignment="1">
      <alignment horizontal="center" vertical="center" wrapText="1"/>
    </xf>
    <xf numFmtId="0" fontId="11" fillId="0" borderId="10" xfId="0" applyFont="1" applyFill="1" applyBorder="1" applyAlignment="1">
      <alignment horizontal="justify" vertical="center" wrapText="1"/>
    </xf>
    <xf numFmtId="0"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5" xfId="0" applyFont="1" applyFill="1" applyBorder="1" applyAlignment="1">
      <alignment horizontal="justify" vertical="center" wrapText="1"/>
    </xf>
    <xf numFmtId="0" fontId="7"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0" fontId="7" fillId="0" borderId="0" xfId="0" applyFont="1" applyFill="1" applyAlignment="1">
      <alignment horizontal="center" vertical="center"/>
    </xf>
    <xf numFmtId="176" fontId="7" fillId="0" borderId="0" xfId="0" applyNumberFormat="1" applyFont="1" applyFill="1" applyAlignment="1">
      <alignment horizontal="center" vertical="center"/>
    </xf>
    <xf numFmtId="0" fontId="17" fillId="0" borderId="0" xfId="0" applyFont="1" applyFill="1" applyAlignment="1">
      <alignment horizontal="left" vertical="center"/>
    </xf>
    <xf numFmtId="0" fontId="18" fillId="0" borderId="0" xfId="0" applyFont="1" applyFill="1" applyAlignment="1">
      <alignment horizontal="center" vertical="center"/>
    </xf>
    <xf numFmtId="176" fontId="18" fillId="0" borderId="0" xfId="0" applyNumberFormat="1" applyFont="1" applyFill="1" applyAlignment="1">
      <alignment horizontal="center" vertical="center"/>
    </xf>
    <xf numFmtId="0" fontId="14" fillId="0" borderId="0" xfId="0" applyFont="1" applyFill="1" applyBorder="1" applyAlignment="1">
      <alignment horizontal="left" vertical="center"/>
    </xf>
    <xf numFmtId="0" fontId="14" fillId="0" borderId="2" xfId="0" applyFont="1" applyFill="1" applyBorder="1" applyAlignment="1">
      <alignment horizontal="center" vertical="center"/>
    </xf>
    <xf numFmtId="0" fontId="14" fillId="0" borderId="1" xfId="0" applyFont="1" applyFill="1" applyBorder="1" applyAlignment="1">
      <alignment horizontal="center" vertical="center"/>
    </xf>
    <xf numFmtId="176" fontId="14" fillId="0" borderId="5"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14" fillId="0" borderId="4" xfId="0" applyFont="1" applyFill="1" applyBorder="1" applyAlignment="1">
      <alignment horizontal="center" vertical="center"/>
    </xf>
    <xf numFmtId="0" fontId="15"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xf>
    <xf numFmtId="0" fontId="19" fillId="0" borderId="1" xfId="0" applyFont="1" applyFill="1" applyBorder="1" applyAlignment="1">
      <alignment horizontal="left" vertical="center"/>
    </xf>
    <xf numFmtId="0" fontId="20" fillId="0" borderId="1"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176" fontId="20"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49" fontId="20" fillId="0" borderId="1" xfId="0" applyNumberFormat="1" applyFont="1" applyFill="1" applyBorder="1" applyAlignment="1">
      <alignment horizontal="left" vertical="center"/>
    </xf>
    <xf numFmtId="176" fontId="14" fillId="0" borderId="7" xfId="0" applyNumberFormat="1" applyFont="1" applyFill="1" applyBorder="1" applyAlignment="1">
      <alignment horizontal="center" vertical="center"/>
    </xf>
    <xf numFmtId="49" fontId="19" fillId="0" borderId="1" xfId="0" applyNumberFormat="1"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5"/>
  <sheetViews>
    <sheetView showZeros="0" tabSelected="1" workbookViewId="0">
      <pane ySplit="5" topLeftCell="A6" activePane="bottomLeft" state="frozen"/>
      <selection/>
      <selection pane="bottomLeft" activeCell="Q8" sqref="Q8"/>
    </sheetView>
  </sheetViews>
  <sheetFormatPr defaultColWidth="9" defaultRowHeight="13.5"/>
  <cols>
    <col min="1" max="1" width="6.25" style="122" customWidth="1"/>
    <col min="2" max="2" width="18.375" style="118" customWidth="1"/>
    <col min="3" max="3" width="9.625" style="122" customWidth="1"/>
    <col min="4" max="4" width="17.25" style="123" customWidth="1"/>
    <col min="5" max="7" width="9.625" style="123" customWidth="1"/>
    <col min="8" max="8" width="10.625" style="123" customWidth="1"/>
    <col min="9" max="13" width="9.625" style="123" customWidth="1"/>
    <col min="14" max="16384" width="9" style="118"/>
  </cols>
  <sheetData>
    <row r="1" s="118" customFormat="1" ht="20.25" spans="1:13">
      <c r="A1" s="124" t="s">
        <v>0</v>
      </c>
      <c r="B1" s="124"/>
      <c r="C1" s="122"/>
      <c r="D1" s="123"/>
      <c r="E1" s="123"/>
      <c r="F1" s="123"/>
      <c r="G1" s="123"/>
      <c r="H1" s="123"/>
      <c r="I1" s="123"/>
      <c r="J1" s="123"/>
      <c r="K1" s="123"/>
      <c r="L1" s="123"/>
      <c r="M1" s="123"/>
    </row>
    <row r="2" s="118" customFormat="1" ht="42" customHeight="1" spans="1:13">
      <c r="A2" s="125" t="s">
        <v>1</v>
      </c>
      <c r="B2" s="125"/>
      <c r="C2" s="125"/>
      <c r="D2" s="126"/>
      <c r="E2" s="126"/>
      <c r="F2" s="126"/>
      <c r="G2" s="126"/>
      <c r="H2" s="126"/>
      <c r="I2" s="126"/>
      <c r="J2" s="126"/>
      <c r="K2" s="126"/>
      <c r="L2" s="126"/>
      <c r="M2" s="126"/>
    </row>
    <row r="3" s="118" customFormat="1" ht="26.1" customHeight="1" spans="1:13">
      <c r="A3" s="127" t="s">
        <v>2</v>
      </c>
      <c r="B3" s="127"/>
      <c r="C3" s="125"/>
      <c r="D3" s="126"/>
      <c r="E3" s="126"/>
      <c r="F3" s="126"/>
      <c r="G3" s="126"/>
      <c r="H3" s="126"/>
      <c r="I3" s="126"/>
      <c r="J3" s="126"/>
      <c r="K3" s="126"/>
      <c r="L3" s="126"/>
      <c r="M3" s="126"/>
    </row>
    <row r="4" s="119" customFormat="1" ht="23.1" customHeight="1" spans="1:13">
      <c r="A4" s="128" t="s">
        <v>3</v>
      </c>
      <c r="B4" s="128" t="s">
        <v>4</v>
      </c>
      <c r="C4" s="129" t="s">
        <v>5</v>
      </c>
      <c r="D4" s="130" t="s">
        <v>6</v>
      </c>
      <c r="E4" s="131"/>
      <c r="F4" s="131"/>
      <c r="G4" s="131"/>
      <c r="H4" s="131"/>
      <c r="I4" s="131"/>
      <c r="J4" s="131"/>
      <c r="K4" s="131"/>
      <c r="L4" s="131"/>
      <c r="M4" s="147"/>
    </row>
    <row r="5" s="120" customFormat="1" ht="37.5" customHeight="1" spans="1:13">
      <c r="A5" s="132"/>
      <c r="B5" s="132"/>
      <c r="C5" s="133"/>
      <c r="D5" s="134" t="s">
        <v>7</v>
      </c>
      <c r="E5" s="135" t="s">
        <v>8</v>
      </c>
      <c r="F5" s="135" t="s">
        <v>9</v>
      </c>
      <c r="G5" s="135" t="s">
        <v>10</v>
      </c>
      <c r="H5" s="135" t="s">
        <v>11</v>
      </c>
      <c r="I5" s="135" t="s">
        <v>12</v>
      </c>
      <c r="J5" s="135" t="s">
        <v>13</v>
      </c>
      <c r="K5" s="135" t="s">
        <v>14</v>
      </c>
      <c r="L5" s="135" t="s">
        <v>15</v>
      </c>
      <c r="M5" s="135" t="s">
        <v>16</v>
      </c>
    </row>
    <row r="6" s="121" customFormat="1" ht="21.95" customHeight="1" spans="1:13">
      <c r="A6" s="136"/>
      <c r="B6" s="137" t="s">
        <v>17</v>
      </c>
      <c r="C6" s="136">
        <f>C7+C13+C18+C21+C23+C27+C34+C36+C42+C46+C52+C60+C65</f>
        <v>249</v>
      </c>
      <c r="D6" s="138">
        <f>D7+D13+D18+D21+D23+D27+D36+D42+D46+D52+D60+D65</f>
        <v>67161.588652</v>
      </c>
      <c r="E6" s="138">
        <f t="shared" ref="E6:M6" si="0">E7+E13+E18+E21+E23+E27+E36+E42+E46+E52+E60+E65</f>
        <v>22190.768652</v>
      </c>
      <c r="F6" s="138">
        <f t="shared" si="0"/>
        <v>19081.82</v>
      </c>
      <c r="G6" s="138">
        <f t="shared" si="0"/>
        <v>0</v>
      </c>
      <c r="H6" s="138">
        <f t="shared" si="0"/>
        <v>0</v>
      </c>
      <c r="I6" s="138">
        <f t="shared" si="0"/>
        <v>0</v>
      </c>
      <c r="J6" s="138">
        <f t="shared" si="0"/>
        <v>7400</v>
      </c>
      <c r="K6" s="138">
        <f t="shared" si="0"/>
        <v>0</v>
      </c>
      <c r="L6" s="138">
        <f t="shared" si="0"/>
        <v>0</v>
      </c>
      <c r="M6" s="138">
        <f t="shared" si="0"/>
        <v>17989</v>
      </c>
    </row>
    <row r="7" s="121" customFormat="1" ht="41" customHeight="1" spans="1:13">
      <c r="A7" s="136"/>
      <c r="B7" s="139" t="s">
        <v>18</v>
      </c>
      <c r="C7" s="136">
        <f>SUM(C8:C12)</f>
        <v>120</v>
      </c>
      <c r="D7" s="138">
        <f>SUM(D8:D12)</f>
        <v>37731.768652</v>
      </c>
      <c r="E7" s="138">
        <f t="shared" ref="E7:M7" si="1">SUM(E8:E12)</f>
        <v>11432.768652</v>
      </c>
      <c r="F7" s="138">
        <f t="shared" si="1"/>
        <v>1250</v>
      </c>
      <c r="G7" s="138">
        <f t="shared" si="1"/>
        <v>0</v>
      </c>
      <c r="H7" s="138">
        <f t="shared" si="1"/>
        <v>0</v>
      </c>
      <c r="I7" s="138">
        <f t="shared" si="1"/>
        <v>0</v>
      </c>
      <c r="J7" s="138">
        <f t="shared" si="1"/>
        <v>7150</v>
      </c>
      <c r="K7" s="138">
        <f t="shared" si="1"/>
        <v>0</v>
      </c>
      <c r="L7" s="138">
        <f t="shared" si="1"/>
        <v>0</v>
      </c>
      <c r="M7" s="138">
        <f t="shared" si="1"/>
        <v>17899</v>
      </c>
    </row>
    <row r="8" s="118" customFormat="1" ht="21.95" customHeight="1" spans="1:13">
      <c r="A8" s="140"/>
      <c r="B8" s="141" t="s">
        <v>19</v>
      </c>
      <c r="C8" s="140">
        <v>92</v>
      </c>
      <c r="D8" s="142">
        <f>明细表!J8</f>
        <v>8010</v>
      </c>
      <c r="E8" s="143">
        <f>明细表!K8</f>
        <v>3167</v>
      </c>
      <c r="F8" s="138">
        <f>明细表!P8</f>
        <v>740</v>
      </c>
      <c r="G8" s="138">
        <f>明细表!Q8</f>
        <v>0</v>
      </c>
      <c r="H8" s="138">
        <f>明细表!R8</f>
        <v>0</v>
      </c>
      <c r="I8" s="138">
        <f>明细表!S8</f>
        <v>0</v>
      </c>
      <c r="J8" s="138">
        <f>明细表!T8</f>
        <v>130</v>
      </c>
      <c r="K8" s="138">
        <f>明细表!U8</f>
        <v>0</v>
      </c>
      <c r="L8" s="138">
        <f>明细表!V8</f>
        <v>0</v>
      </c>
      <c r="M8" s="138">
        <f>明细表!W8</f>
        <v>3973</v>
      </c>
    </row>
    <row r="9" s="118" customFormat="1" ht="21.95" customHeight="1" spans="1:13">
      <c r="A9" s="140"/>
      <c r="B9" s="141" t="s">
        <v>20</v>
      </c>
      <c r="C9" s="140">
        <v>5</v>
      </c>
      <c r="D9" s="142">
        <f>明细表!J101</f>
        <v>3010</v>
      </c>
      <c r="E9" s="144">
        <f>明细表!K101</f>
        <v>30</v>
      </c>
      <c r="F9" s="142">
        <f>明细表!P101</f>
        <v>410</v>
      </c>
      <c r="G9" s="142">
        <f>明细表!Q101</f>
        <v>0</v>
      </c>
      <c r="H9" s="142">
        <f>明细表!R101</f>
        <v>0</v>
      </c>
      <c r="I9" s="142">
        <f>明细表!S101</f>
        <v>0</v>
      </c>
      <c r="J9" s="142">
        <f>明细表!T101</f>
        <v>2500</v>
      </c>
      <c r="K9" s="142">
        <f>明细表!U101</f>
        <v>0</v>
      </c>
      <c r="L9" s="142">
        <f>明细表!V101</f>
        <v>0</v>
      </c>
      <c r="M9" s="142">
        <f>明细表!W101</f>
        <v>70</v>
      </c>
    </row>
    <row r="10" s="118" customFormat="1" ht="21.95" customHeight="1" spans="1:13">
      <c r="A10" s="140"/>
      <c r="B10" s="141" t="s">
        <v>21</v>
      </c>
      <c r="C10" s="140"/>
      <c r="D10" s="142">
        <f>SUM(E10:M10)</f>
        <v>0</v>
      </c>
      <c r="E10" s="142"/>
      <c r="F10" s="142"/>
      <c r="G10" s="142"/>
      <c r="H10" s="142"/>
      <c r="I10" s="142"/>
      <c r="J10" s="142"/>
      <c r="K10" s="142"/>
      <c r="L10" s="142"/>
      <c r="M10" s="142"/>
    </row>
    <row r="11" s="118" customFormat="1" ht="21.95" customHeight="1" spans="1:13">
      <c r="A11" s="140"/>
      <c r="B11" s="141" t="s">
        <v>22</v>
      </c>
      <c r="C11" s="140"/>
      <c r="D11" s="142">
        <f>SUM(E11:M11)</f>
        <v>0</v>
      </c>
      <c r="E11" s="142"/>
      <c r="F11" s="142"/>
      <c r="G11" s="142"/>
      <c r="H11" s="142"/>
      <c r="I11" s="142"/>
      <c r="J11" s="142"/>
      <c r="K11" s="142"/>
      <c r="L11" s="142"/>
      <c r="M11" s="142"/>
    </row>
    <row r="12" s="118" customFormat="1" ht="21.95" customHeight="1" spans="1:13">
      <c r="A12" s="140"/>
      <c r="B12" s="141" t="s">
        <v>23</v>
      </c>
      <c r="C12" s="140">
        <v>23</v>
      </c>
      <c r="D12" s="142">
        <f>明细表!J109</f>
        <v>26711.768652</v>
      </c>
      <c r="E12" s="142">
        <f>明细表!K109</f>
        <v>8235.768652</v>
      </c>
      <c r="F12" s="143">
        <f>明细表!P109</f>
        <v>100</v>
      </c>
      <c r="G12" s="143">
        <f>明细表!Q109</f>
        <v>0</v>
      </c>
      <c r="H12" s="143">
        <f>明细表!R109</f>
        <v>0</v>
      </c>
      <c r="I12" s="143">
        <f>明细表!S109</f>
        <v>0</v>
      </c>
      <c r="J12" s="143">
        <f>明细表!T109</f>
        <v>4520</v>
      </c>
      <c r="K12" s="143">
        <f>明细表!U109</f>
        <v>0</v>
      </c>
      <c r="L12" s="143">
        <f>明细表!V109</f>
        <v>0</v>
      </c>
      <c r="M12" s="143">
        <f>明细表!W109</f>
        <v>13856</v>
      </c>
    </row>
    <row r="13" s="121" customFormat="1" ht="21.95" customHeight="1" spans="1:13">
      <c r="A13" s="136"/>
      <c r="B13" s="139" t="s">
        <v>24</v>
      </c>
      <c r="C13" s="136">
        <f>SUM(C14:C17)</f>
        <v>3</v>
      </c>
      <c r="D13" s="138">
        <f>SUM(D14:D17)</f>
        <v>329.5</v>
      </c>
      <c r="E13" s="138">
        <f t="shared" ref="E13:M13" si="2">SUM(E14:E17)</f>
        <v>280</v>
      </c>
      <c r="F13" s="138">
        <f t="shared" si="2"/>
        <v>49.5</v>
      </c>
      <c r="G13" s="138">
        <f t="shared" si="2"/>
        <v>0</v>
      </c>
      <c r="H13" s="138">
        <f t="shared" si="2"/>
        <v>0</v>
      </c>
      <c r="I13" s="138">
        <f t="shared" si="2"/>
        <v>0</v>
      </c>
      <c r="J13" s="138">
        <f t="shared" si="2"/>
        <v>0</v>
      </c>
      <c r="K13" s="138">
        <f t="shared" si="2"/>
        <v>0</v>
      </c>
      <c r="L13" s="138">
        <f t="shared" si="2"/>
        <v>0</v>
      </c>
      <c r="M13" s="138">
        <f t="shared" si="2"/>
        <v>0</v>
      </c>
    </row>
    <row r="14" s="118" customFormat="1" ht="21.95" customHeight="1" spans="1:13">
      <c r="A14" s="140"/>
      <c r="B14" s="141" t="s">
        <v>25</v>
      </c>
      <c r="C14" s="140">
        <v>1</v>
      </c>
      <c r="D14" s="142">
        <f>明细表!J134</f>
        <v>250</v>
      </c>
      <c r="E14" s="144">
        <f>明细表!K134</f>
        <v>250</v>
      </c>
      <c r="F14" s="144">
        <f>明细表!P134</f>
        <v>0</v>
      </c>
      <c r="G14" s="144">
        <f t="shared" ref="F14:M14" si="3">SUM(G15)</f>
        <v>0</v>
      </c>
      <c r="H14" s="144">
        <f t="shared" si="3"/>
        <v>0</v>
      </c>
      <c r="I14" s="144">
        <f t="shared" si="3"/>
        <v>0</v>
      </c>
      <c r="J14" s="144">
        <f t="shared" si="3"/>
        <v>0</v>
      </c>
      <c r="K14" s="144">
        <f t="shared" si="3"/>
        <v>0</v>
      </c>
      <c r="L14" s="144">
        <f t="shared" si="3"/>
        <v>0</v>
      </c>
      <c r="M14" s="144">
        <f t="shared" si="3"/>
        <v>0</v>
      </c>
    </row>
    <row r="15" s="118" customFormat="1" ht="21.95" customHeight="1" spans="1:13">
      <c r="A15" s="140"/>
      <c r="B15" s="141" t="s">
        <v>26</v>
      </c>
      <c r="C15" s="140">
        <v>2</v>
      </c>
      <c r="D15" s="142">
        <f>明细表!J136</f>
        <v>79.5</v>
      </c>
      <c r="E15" s="144">
        <f>明细表!K136</f>
        <v>30</v>
      </c>
      <c r="F15" s="144">
        <f>明细表!P136</f>
        <v>49.5</v>
      </c>
      <c r="G15" s="144">
        <f>明细表!Q136</f>
        <v>0</v>
      </c>
      <c r="H15" s="144">
        <f>明细表!R136</f>
        <v>0</v>
      </c>
      <c r="I15" s="144">
        <f>明细表!S136</f>
        <v>0</v>
      </c>
      <c r="J15" s="144">
        <f>明细表!T136</f>
        <v>0</v>
      </c>
      <c r="K15" s="144">
        <f>明细表!U136</f>
        <v>0</v>
      </c>
      <c r="L15" s="144">
        <f>明细表!V136</f>
        <v>0</v>
      </c>
      <c r="M15" s="144">
        <f>明细表!W136</f>
        <v>0</v>
      </c>
    </row>
    <row r="16" s="118" customFormat="1" ht="21.95" customHeight="1" spans="1:13">
      <c r="A16" s="140"/>
      <c r="B16" s="141" t="s">
        <v>27</v>
      </c>
      <c r="C16" s="140"/>
      <c r="D16" s="142">
        <f>SUM(E16:M16)</f>
        <v>0</v>
      </c>
      <c r="E16" s="142"/>
      <c r="F16" s="142"/>
      <c r="G16" s="142"/>
      <c r="H16" s="142"/>
      <c r="I16" s="142"/>
      <c r="J16" s="142"/>
      <c r="K16" s="142"/>
      <c r="L16" s="142"/>
      <c r="M16" s="142"/>
    </row>
    <row r="17" s="118" customFormat="1" ht="21.95" customHeight="1" spans="1:13">
      <c r="A17" s="140"/>
      <c r="B17" s="141" t="s">
        <v>28</v>
      </c>
      <c r="C17" s="140"/>
      <c r="D17" s="142">
        <f>SUM(E17:M17)</f>
        <v>0</v>
      </c>
      <c r="E17" s="142"/>
      <c r="F17" s="142"/>
      <c r="G17" s="142"/>
      <c r="H17" s="142"/>
      <c r="I17" s="142"/>
      <c r="J17" s="142"/>
      <c r="K17" s="142"/>
      <c r="L17" s="142"/>
      <c r="M17" s="142"/>
    </row>
    <row r="18" s="121" customFormat="1" ht="21.95" customHeight="1" spans="1:13">
      <c r="A18" s="136"/>
      <c r="B18" s="139" t="s">
        <v>29</v>
      </c>
      <c r="C18" s="136">
        <f>SUM(C19:C20)</f>
        <v>4</v>
      </c>
      <c r="D18" s="138">
        <f>SUM(D19:D20)</f>
        <v>790</v>
      </c>
      <c r="E18" s="138">
        <f t="shared" ref="E18:M18" si="4">SUM(E19:E20)</f>
        <v>460</v>
      </c>
      <c r="F18" s="138">
        <f t="shared" si="4"/>
        <v>90</v>
      </c>
      <c r="G18" s="138">
        <f t="shared" si="4"/>
        <v>0</v>
      </c>
      <c r="H18" s="138">
        <f t="shared" si="4"/>
        <v>0</v>
      </c>
      <c r="I18" s="138">
        <f t="shared" si="4"/>
        <v>0</v>
      </c>
      <c r="J18" s="138">
        <f t="shared" si="4"/>
        <v>150</v>
      </c>
      <c r="K18" s="138">
        <f t="shared" si="4"/>
        <v>0</v>
      </c>
      <c r="L18" s="138">
        <f t="shared" si="4"/>
        <v>0</v>
      </c>
      <c r="M18" s="138">
        <f t="shared" si="4"/>
        <v>90</v>
      </c>
    </row>
    <row r="19" s="118" customFormat="1" ht="21.95" customHeight="1" spans="1:13">
      <c r="A19" s="140"/>
      <c r="B19" s="141" t="s">
        <v>30</v>
      </c>
      <c r="C19" s="140">
        <v>4</v>
      </c>
      <c r="D19" s="142">
        <f>明细表!J142</f>
        <v>790</v>
      </c>
      <c r="E19" s="142">
        <f>明细表!K142</f>
        <v>460</v>
      </c>
      <c r="F19" s="142">
        <f>明细表!P142</f>
        <v>90</v>
      </c>
      <c r="G19" s="142">
        <f>明细表!Q142</f>
        <v>0</v>
      </c>
      <c r="H19" s="142">
        <f>明细表!R142</f>
        <v>0</v>
      </c>
      <c r="I19" s="142">
        <f>明细表!S142</f>
        <v>0</v>
      </c>
      <c r="J19" s="142">
        <f>明细表!T142</f>
        <v>150</v>
      </c>
      <c r="K19" s="142">
        <f>明细表!U142</f>
        <v>0</v>
      </c>
      <c r="L19" s="142">
        <f>明细表!V142</f>
        <v>0</v>
      </c>
      <c r="M19" s="142">
        <f>明细表!W142</f>
        <v>90</v>
      </c>
    </row>
    <row r="20" s="118" customFormat="1" ht="21.95" customHeight="1" spans="1:13">
      <c r="A20" s="140"/>
      <c r="B20" s="141" t="s">
        <v>31</v>
      </c>
      <c r="C20" s="140"/>
      <c r="D20" s="142">
        <f>SUM(E20:M20)</f>
        <v>0</v>
      </c>
      <c r="E20" s="142"/>
      <c r="F20" s="142"/>
      <c r="G20" s="142"/>
      <c r="H20" s="142"/>
      <c r="I20" s="142"/>
      <c r="J20" s="142"/>
      <c r="K20" s="142"/>
      <c r="L20" s="142"/>
      <c r="M20" s="142"/>
    </row>
    <row r="21" s="121" customFormat="1" ht="21.95" customHeight="1" spans="1:13">
      <c r="A21" s="136"/>
      <c r="B21" s="139" t="s">
        <v>32</v>
      </c>
      <c r="C21" s="136">
        <f>SUM(C22)</f>
        <v>6</v>
      </c>
      <c r="D21" s="138">
        <f>D22</f>
        <v>1498.1</v>
      </c>
      <c r="E21" s="138">
        <f t="shared" ref="E21:M21" si="5">E22</f>
        <v>0</v>
      </c>
      <c r="F21" s="138">
        <f t="shared" si="5"/>
        <v>1498.1</v>
      </c>
      <c r="G21" s="138">
        <f t="shared" si="5"/>
        <v>0</v>
      </c>
      <c r="H21" s="138">
        <f t="shared" si="5"/>
        <v>0</v>
      </c>
      <c r="I21" s="138">
        <f t="shared" si="5"/>
        <v>0</v>
      </c>
      <c r="J21" s="138">
        <f t="shared" si="5"/>
        <v>0</v>
      </c>
      <c r="K21" s="138">
        <f t="shared" si="5"/>
        <v>0</v>
      </c>
      <c r="L21" s="138">
        <f t="shared" si="5"/>
        <v>0</v>
      </c>
      <c r="M21" s="138">
        <f t="shared" si="5"/>
        <v>0</v>
      </c>
    </row>
    <row r="22" s="118" customFormat="1" ht="21.95" customHeight="1" spans="1:13">
      <c r="A22" s="140"/>
      <c r="B22" s="141" t="s">
        <v>33</v>
      </c>
      <c r="C22" s="140">
        <v>6</v>
      </c>
      <c r="D22" s="142">
        <f>明细表!J148</f>
        <v>1498.1</v>
      </c>
      <c r="E22" s="142">
        <f>明细表!K148</f>
        <v>0</v>
      </c>
      <c r="F22" s="142">
        <f>明细表!P148</f>
        <v>1498.1</v>
      </c>
      <c r="G22" s="142">
        <f>明细表!Q148</f>
        <v>0</v>
      </c>
      <c r="H22" s="142">
        <f>明细表!R148</f>
        <v>0</v>
      </c>
      <c r="I22" s="142">
        <f>明细表!S148</f>
        <v>0</v>
      </c>
      <c r="J22" s="142">
        <f>明细表!T148</f>
        <v>0</v>
      </c>
      <c r="K22" s="142">
        <f>明细表!U148</f>
        <v>0</v>
      </c>
      <c r="L22" s="142">
        <f>明细表!V148</f>
        <v>0</v>
      </c>
      <c r="M22" s="142">
        <f>明细表!W148</f>
        <v>0</v>
      </c>
    </row>
    <row r="23" s="121" customFormat="1" ht="21.95" customHeight="1" spans="1:13">
      <c r="A23" s="136"/>
      <c r="B23" s="139" t="s">
        <v>34</v>
      </c>
      <c r="C23" s="136">
        <f>SUM(C24:C26)</f>
        <v>2</v>
      </c>
      <c r="D23" s="138">
        <f>SUM(D24:D26)</f>
        <v>712.59</v>
      </c>
      <c r="E23" s="138">
        <f t="shared" ref="E23:M23" si="6">SUM(E24:E26)</f>
        <v>300</v>
      </c>
      <c r="F23" s="138">
        <f t="shared" si="6"/>
        <v>412.59</v>
      </c>
      <c r="G23" s="138">
        <f t="shared" si="6"/>
        <v>0</v>
      </c>
      <c r="H23" s="138">
        <f t="shared" si="6"/>
        <v>0</v>
      </c>
      <c r="I23" s="138">
        <f t="shared" si="6"/>
        <v>0</v>
      </c>
      <c r="J23" s="138">
        <f t="shared" si="6"/>
        <v>0</v>
      </c>
      <c r="K23" s="138">
        <f t="shared" si="6"/>
        <v>0</v>
      </c>
      <c r="L23" s="138">
        <f t="shared" si="6"/>
        <v>0</v>
      </c>
      <c r="M23" s="138">
        <f t="shared" si="6"/>
        <v>0</v>
      </c>
    </row>
    <row r="24" s="118" customFormat="1" ht="30" customHeight="1" spans="1:13">
      <c r="A24" s="140"/>
      <c r="B24" s="141" t="s">
        <v>35</v>
      </c>
      <c r="C24" s="140">
        <v>1</v>
      </c>
      <c r="D24" s="142">
        <f>明细表!J161</f>
        <v>300</v>
      </c>
      <c r="E24" s="142">
        <f>明细表!K161</f>
        <v>300</v>
      </c>
      <c r="F24" s="142">
        <f>明细表!P161</f>
        <v>0</v>
      </c>
      <c r="G24" s="142">
        <f>明细表!Q161</f>
        <v>0</v>
      </c>
      <c r="H24" s="142">
        <f>明细表!R161</f>
        <v>0</v>
      </c>
      <c r="I24" s="142">
        <f>明细表!S161</f>
        <v>0</v>
      </c>
      <c r="J24" s="142">
        <f>明细表!T161</f>
        <v>0</v>
      </c>
      <c r="K24" s="142">
        <f>明细表!U161</f>
        <v>0</v>
      </c>
      <c r="L24" s="142">
        <f>明细表!V161</f>
        <v>0</v>
      </c>
      <c r="M24" s="142">
        <f>明细表!W161</f>
        <v>0</v>
      </c>
    </row>
    <row r="25" s="118" customFormat="1" ht="32.25" customHeight="1" spans="1:13">
      <c r="A25" s="140"/>
      <c r="B25" s="141" t="s">
        <v>36</v>
      </c>
      <c r="C25" s="140"/>
      <c r="D25" s="142">
        <f>SUM(E25:M25)</f>
        <v>0</v>
      </c>
      <c r="E25" s="142"/>
      <c r="F25" s="142"/>
      <c r="G25" s="142"/>
      <c r="H25" s="142"/>
      <c r="I25" s="142"/>
      <c r="J25" s="142"/>
      <c r="K25" s="142"/>
      <c r="L25" s="142"/>
      <c r="M25" s="142"/>
    </row>
    <row r="26" s="118" customFormat="1" ht="21.95" customHeight="1" spans="1:13">
      <c r="A26" s="140"/>
      <c r="B26" s="145" t="s">
        <v>37</v>
      </c>
      <c r="C26" s="140">
        <v>1</v>
      </c>
      <c r="D26" s="142">
        <f>明细表!J164</f>
        <v>412.59</v>
      </c>
      <c r="E26" s="142">
        <f>明细表!K164</f>
        <v>0</v>
      </c>
      <c r="F26" s="142">
        <f>明细表!P164</f>
        <v>412.59</v>
      </c>
      <c r="G26" s="142">
        <f>明细表!Q164</f>
        <v>0</v>
      </c>
      <c r="H26" s="142">
        <f>明细表!R164</f>
        <v>0</v>
      </c>
      <c r="I26" s="142">
        <f>明细表!S164</f>
        <v>0</v>
      </c>
      <c r="J26" s="142">
        <f>明细表!T164</f>
        <v>0</v>
      </c>
      <c r="K26" s="142">
        <f>明细表!U164</f>
        <v>0</v>
      </c>
      <c r="L26" s="142">
        <f>明细表!V164</f>
        <v>0</v>
      </c>
      <c r="M26" s="142">
        <f>明细表!W164</f>
        <v>0</v>
      </c>
    </row>
    <row r="27" s="121" customFormat="1" ht="21.95" customHeight="1" spans="1:13">
      <c r="A27" s="136"/>
      <c r="B27" s="139" t="s">
        <v>38</v>
      </c>
      <c r="C27" s="136">
        <f>SUM(C28:C33)</f>
        <v>3</v>
      </c>
      <c r="D27" s="138">
        <f>SUM(D28:D33)</f>
        <v>6144.6</v>
      </c>
      <c r="E27" s="138">
        <f t="shared" ref="E27:M27" si="7">SUM(E28:E33)</f>
        <v>0</v>
      </c>
      <c r="F27" s="138">
        <f t="shared" si="7"/>
        <v>6144.6</v>
      </c>
      <c r="G27" s="138">
        <f t="shared" si="7"/>
        <v>0</v>
      </c>
      <c r="H27" s="138">
        <f t="shared" si="7"/>
        <v>0</v>
      </c>
      <c r="I27" s="138">
        <f t="shared" si="7"/>
        <v>0</v>
      </c>
      <c r="J27" s="138">
        <f t="shared" si="7"/>
        <v>0</v>
      </c>
      <c r="K27" s="138">
        <f t="shared" si="7"/>
        <v>0</v>
      </c>
      <c r="L27" s="138">
        <f t="shared" si="7"/>
        <v>0</v>
      </c>
      <c r="M27" s="138">
        <f t="shared" si="7"/>
        <v>0</v>
      </c>
    </row>
    <row r="28" s="118" customFormat="1" ht="33.75" customHeight="1" spans="1:13">
      <c r="A28" s="140"/>
      <c r="B28" s="141" t="s">
        <v>39</v>
      </c>
      <c r="C28" s="140">
        <v>1</v>
      </c>
      <c r="D28" s="142">
        <f>明细表!J167</f>
        <v>5234.6</v>
      </c>
      <c r="E28" s="142">
        <f>明细表!K167</f>
        <v>0</v>
      </c>
      <c r="F28" s="142">
        <f>明细表!P167</f>
        <v>5234.6</v>
      </c>
      <c r="G28" s="142">
        <f>明细表!Q167</f>
        <v>0</v>
      </c>
      <c r="H28" s="142">
        <f>明细表!R167</f>
        <v>0</v>
      </c>
      <c r="I28" s="142">
        <f>明细表!S167</f>
        <v>0</v>
      </c>
      <c r="J28" s="142">
        <f>明细表!T167</f>
        <v>0</v>
      </c>
      <c r="K28" s="142">
        <f>明细表!U167</f>
        <v>0</v>
      </c>
      <c r="L28" s="142">
        <f>明细表!V167</f>
        <v>0</v>
      </c>
      <c r="M28" s="142">
        <f>明细表!W167</f>
        <v>0</v>
      </c>
    </row>
    <row r="29" s="118" customFormat="1" ht="21.95" customHeight="1" spans="1:13">
      <c r="A29" s="140"/>
      <c r="B29" s="141" t="s">
        <v>40</v>
      </c>
      <c r="C29" s="140">
        <v>1</v>
      </c>
      <c r="D29" s="142">
        <f>明细表!J169</f>
        <v>410</v>
      </c>
      <c r="E29" s="142">
        <f>明细表!K169</f>
        <v>0</v>
      </c>
      <c r="F29" s="142">
        <f>明细表!P169</f>
        <v>410</v>
      </c>
      <c r="G29" s="142">
        <f>明细表!Q169</f>
        <v>0</v>
      </c>
      <c r="H29" s="142">
        <f>明细表!R169</f>
        <v>0</v>
      </c>
      <c r="I29" s="142">
        <f>明细表!S169</f>
        <v>0</v>
      </c>
      <c r="J29" s="142">
        <f>明细表!T169</f>
        <v>0</v>
      </c>
      <c r="K29" s="142">
        <f>明细表!U169</f>
        <v>0</v>
      </c>
      <c r="L29" s="142">
        <f>明细表!V169</f>
        <v>0</v>
      </c>
      <c r="M29" s="142">
        <f>明细表!W169</f>
        <v>0</v>
      </c>
    </row>
    <row r="30" s="118" customFormat="1" ht="21.95" customHeight="1" spans="1:13">
      <c r="A30" s="140"/>
      <c r="B30" s="145" t="s">
        <v>41</v>
      </c>
      <c r="C30" s="140">
        <v>1</v>
      </c>
      <c r="D30" s="142">
        <f>明细表!J171</f>
        <v>500</v>
      </c>
      <c r="E30" s="142">
        <f>明细表!K171</f>
        <v>0</v>
      </c>
      <c r="F30" s="142">
        <f>明细表!P171</f>
        <v>500</v>
      </c>
      <c r="G30" s="142">
        <f>明细表!Q171</f>
        <v>0</v>
      </c>
      <c r="H30" s="142">
        <f>明细表!R171</f>
        <v>0</v>
      </c>
      <c r="I30" s="142">
        <f>明细表!S171</f>
        <v>0</v>
      </c>
      <c r="J30" s="142">
        <f>明细表!T171</f>
        <v>0</v>
      </c>
      <c r="K30" s="142">
        <f>明细表!U171</f>
        <v>0</v>
      </c>
      <c r="L30" s="142">
        <f>明细表!V171</f>
        <v>0</v>
      </c>
      <c r="M30" s="142">
        <f>明细表!W171</f>
        <v>0</v>
      </c>
    </row>
    <row r="31" s="118" customFormat="1" ht="30.75" customHeight="1" spans="1:13">
      <c r="A31" s="140"/>
      <c r="B31" s="145" t="s">
        <v>42</v>
      </c>
      <c r="C31" s="140"/>
      <c r="D31" s="142">
        <f>SUM(E31:M31)</f>
        <v>0</v>
      </c>
      <c r="E31" s="142"/>
      <c r="F31" s="142"/>
      <c r="G31" s="142"/>
      <c r="H31" s="142"/>
      <c r="I31" s="142"/>
      <c r="J31" s="142"/>
      <c r="K31" s="142"/>
      <c r="L31" s="142"/>
      <c r="M31" s="142"/>
    </row>
    <row r="32" s="118" customFormat="1" ht="21.95" customHeight="1" spans="1:13">
      <c r="A32" s="140"/>
      <c r="B32" s="145" t="s">
        <v>43</v>
      </c>
      <c r="C32" s="140"/>
      <c r="D32" s="142">
        <f>SUM(E32:M32)</f>
        <v>0</v>
      </c>
      <c r="E32" s="142"/>
      <c r="F32" s="142"/>
      <c r="G32" s="142"/>
      <c r="H32" s="142"/>
      <c r="I32" s="142"/>
      <c r="J32" s="142"/>
      <c r="K32" s="142"/>
      <c r="L32" s="142"/>
      <c r="M32" s="142"/>
    </row>
    <row r="33" s="118" customFormat="1" ht="36" customHeight="1" spans="1:13">
      <c r="A33" s="140"/>
      <c r="B33" s="145" t="s">
        <v>44</v>
      </c>
      <c r="C33" s="140"/>
      <c r="D33" s="142">
        <f>SUM(E33:M33)</f>
        <v>0</v>
      </c>
      <c r="E33" s="142"/>
      <c r="F33" s="142"/>
      <c r="G33" s="142"/>
      <c r="H33" s="142"/>
      <c r="I33" s="142"/>
      <c r="J33" s="142"/>
      <c r="K33" s="142"/>
      <c r="L33" s="142"/>
      <c r="M33" s="142"/>
    </row>
    <row r="34" s="118" customFormat="1" ht="21.95" customHeight="1" spans="1:13">
      <c r="A34" s="140"/>
      <c r="B34" s="139" t="s">
        <v>45</v>
      </c>
      <c r="C34" s="140"/>
      <c r="D34" s="142">
        <f>SUM(E34:M34)</f>
        <v>0</v>
      </c>
      <c r="E34" s="142"/>
      <c r="F34" s="142"/>
      <c r="G34" s="142"/>
      <c r="H34" s="142"/>
      <c r="I34" s="142"/>
      <c r="J34" s="142"/>
      <c r="K34" s="142"/>
      <c r="L34" s="142"/>
      <c r="M34" s="142"/>
    </row>
    <row r="35" s="118" customFormat="1" ht="21.95" customHeight="1" spans="1:13">
      <c r="A35" s="140"/>
      <c r="B35" s="145" t="s">
        <v>46</v>
      </c>
      <c r="C35" s="140"/>
      <c r="D35" s="142">
        <f>SUM(E35:M35)</f>
        <v>0</v>
      </c>
      <c r="E35" s="142"/>
      <c r="F35" s="142"/>
      <c r="G35" s="142"/>
      <c r="H35" s="142"/>
      <c r="I35" s="142"/>
      <c r="J35" s="142"/>
      <c r="K35" s="142"/>
      <c r="L35" s="142"/>
      <c r="M35" s="142"/>
    </row>
    <row r="36" s="121" customFormat="1" ht="21.95" customHeight="1" spans="1:13">
      <c r="A36" s="136"/>
      <c r="B36" s="139" t="s">
        <v>47</v>
      </c>
      <c r="C36" s="136">
        <v>2</v>
      </c>
      <c r="D36" s="138">
        <f>SUM(D37:D41)</f>
        <v>895.4</v>
      </c>
      <c r="E36" s="138">
        <f t="shared" ref="E36:M36" si="8">SUM(E37:E41)</f>
        <v>895.4</v>
      </c>
      <c r="F36" s="138">
        <f t="shared" si="8"/>
        <v>0</v>
      </c>
      <c r="G36" s="138">
        <f t="shared" si="8"/>
        <v>0</v>
      </c>
      <c r="H36" s="138">
        <f t="shared" si="8"/>
        <v>0</v>
      </c>
      <c r="I36" s="138">
        <f t="shared" si="8"/>
        <v>0</v>
      </c>
      <c r="J36" s="138">
        <f t="shared" si="8"/>
        <v>0</v>
      </c>
      <c r="K36" s="138">
        <f t="shared" si="8"/>
        <v>0</v>
      </c>
      <c r="L36" s="138">
        <f t="shared" si="8"/>
        <v>0</v>
      </c>
      <c r="M36" s="138">
        <f t="shared" si="8"/>
        <v>0</v>
      </c>
    </row>
    <row r="37" s="118" customFormat="1" ht="21.95" customHeight="1" spans="1:13">
      <c r="A37" s="140"/>
      <c r="B37" s="145" t="s">
        <v>48</v>
      </c>
      <c r="C37" s="140">
        <v>2</v>
      </c>
      <c r="D37" s="142">
        <f>明细表!J179</f>
        <v>895.4</v>
      </c>
      <c r="E37" s="142">
        <f>明细表!K179</f>
        <v>895.4</v>
      </c>
      <c r="F37" s="142">
        <f>明细表!P179</f>
        <v>0</v>
      </c>
      <c r="G37" s="142">
        <f>明细表!Q179</f>
        <v>0</v>
      </c>
      <c r="H37" s="142">
        <f>明细表!R179</f>
        <v>0</v>
      </c>
      <c r="I37" s="142">
        <f>明细表!S179</f>
        <v>0</v>
      </c>
      <c r="J37" s="142">
        <f>明细表!T179</f>
        <v>0</v>
      </c>
      <c r="K37" s="142">
        <f>明细表!U179</f>
        <v>0</v>
      </c>
      <c r="L37" s="142">
        <f>明细表!V179</f>
        <v>0</v>
      </c>
      <c r="M37" s="142">
        <f>明细表!W179</f>
        <v>0</v>
      </c>
    </row>
    <row r="38" s="118" customFormat="1" ht="40.5" customHeight="1" spans="1:13">
      <c r="A38" s="140"/>
      <c r="B38" s="145" t="s">
        <v>49</v>
      </c>
      <c r="C38" s="140"/>
      <c r="D38" s="142">
        <f>SUM(E38:M38)</f>
        <v>0</v>
      </c>
      <c r="E38" s="142"/>
      <c r="F38" s="142"/>
      <c r="G38" s="142"/>
      <c r="H38" s="142"/>
      <c r="I38" s="142"/>
      <c r="J38" s="142"/>
      <c r="K38" s="142"/>
      <c r="L38" s="142"/>
      <c r="M38" s="142"/>
    </row>
    <row r="39" s="118" customFormat="1" ht="21.95" customHeight="1" spans="1:13">
      <c r="A39" s="140"/>
      <c r="B39" s="146" t="s">
        <v>50</v>
      </c>
      <c r="C39" s="140"/>
      <c r="D39" s="142">
        <f>SUM(E39:M39)</f>
        <v>0</v>
      </c>
      <c r="E39" s="142"/>
      <c r="F39" s="142"/>
      <c r="G39" s="142"/>
      <c r="H39" s="142"/>
      <c r="I39" s="142"/>
      <c r="J39" s="142"/>
      <c r="K39" s="142"/>
      <c r="L39" s="142"/>
      <c r="M39" s="142"/>
    </row>
    <row r="40" s="118" customFormat="1" ht="31.5" customHeight="1" spans="1:13">
      <c r="A40" s="140"/>
      <c r="B40" s="145" t="s">
        <v>51</v>
      </c>
      <c r="C40" s="140"/>
      <c r="D40" s="142">
        <f>SUM(E40:M40)</f>
        <v>0</v>
      </c>
      <c r="E40" s="142"/>
      <c r="F40" s="142"/>
      <c r="G40" s="142"/>
      <c r="H40" s="142"/>
      <c r="I40" s="142"/>
      <c r="J40" s="142"/>
      <c r="K40" s="142"/>
      <c r="L40" s="142"/>
      <c r="M40" s="142"/>
    </row>
    <row r="41" s="118" customFormat="1" ht="21.95" customHeight="1" spans="1:13">
      <c r="A41" s="140"/>
      <c r="B41" s="146" t="s">
        <v>23</v>
      </c>
      <c r="C41" s="140"/>
      <c r="D41" s="142">
        <f>SUM(E41:M41)</f>
        <v>0</v>
      </c>
      <c r="E41" s="142"/>
      <c r="F41" s="142"/>
      <c r="G41" s="142"/>
      <c r="H41" s="142"/>
      <c r="I41" s="142"/>
      <c r="J41" s="142"/>
      <c r="K41" s="142"/>
      <c r="L41" s="142"/>
      <c r="M41" s="142"/>
    </row>
    <row r="42" s="121" customFormat="1" ht="21.95" customHeight="1" spans="1:13">
      <c r="A42" s="136"/>
      <c r="B42" s="139" t="s">
        <v>52</v>
      </c>
      <c r="C42" s="136">
        <f>SUM(C43:C45)</f>
        <v>27</v>
      </c>
      <c r="D42" s="138">
        <f>SUM(D43:D45)</f>
        <v>1902.2</v>
      </c>
      <c r="E42" s="138">
        <f t="shared" ref="E42:M42" si="9">SUM(E43:E45)</f>
        <v>1682.2</v>
      </c>
      <c r="F42" s="138">
        <f t="shared" si="9"/>
        <v>220</v>
      </c>
      <c r="G42" s="138">
        <f t="shared" si="9"/>
        <v>0</v>
      </c>
      <c r="H42" s="138">
        <f t="shared" si="9"/>
        <v>0</v>
      </c>
      <c r="I42" s="138">
        <f t="shared" si="9"/>
        <v>0</v>
      </c>
      <c r="J42" s="138">
        <f t="shared" si="9"/>
        <v>0</v>
      </c>
      <c r="K42" s="138">
        <f t="shared" si="9"/>
        <v>0</v>
      </c>
      <c r="L42" s="138">
        <f t="shared" si="9"/>
        <v>0</v>
      </c>
      <c r="M42" s="138">
        <f t="shared" si="9"/>
        <v>0</v>
      </c>
    </row>
    <row r="43" s="118" customFormat="1" ht="21.95" customHeight="1" spans="1:13">
      <c r="A43" s="140"/>
      <c r="B43" s="141" t="s">
        <v>53</v>
      </c>
      <c r="C43" s="140"/>
      <c r="D43" s="142">
        <f>SUM(E43:M43)</f>
        <v>0</v>
      </c>
      <c r="E43" s="142"/>
      <c r="F43" s="142"/>
      <c r="G43" s="142"/>
      <c r="H43" s="142"/>
      <c r="I43" s="142"/>
      <c r="J43" s="142"/>
      <c r="K43" s="142"/>
      <c r="L43" s="142"/>
      <c r="M43" s="142"/>
    </row>
    <row r="44" s="118" customFormat="1" ht="21.95" customHeight="1" spans="1:13">
      <c r="A44" s="140"/>
      <c r="B44" s="141" t="s">
        <v>54</v>
      </c>
      <c r="C44" s="140">
        <v>27</v>
      </c>
      <c r="D44" s="142">
        <f>明细表!J187</f>
        <v>1902.2</v>
      </c>
      <c r="E44" s="142">
        <f>明细表!K187</f>
        <v>1682.2</v>
      </c>
      <c r="F44" s="142">
        <f>明细表!P187</f>
        <v>220</v>
      </c>
      <c r="G44" s="142">
        <f>明细表!Q187</f>
        <v>0</v>
      </c>
      <c r="H44" s="142">
        <f>明细表!R187</f>
        <v>0</v>
      </c>
      <c r="I44" s="142">
        <f>明细表!S187</f>
        <v>0</v>
      </c>
      <c r="J44" s="142">
        <f>明细表!T187</f>
        <v>0</v>
      </c>
      <c r="K44" s="142">
        <f>明细表!U187</f>
        <v>0</v>
      </c>
      <c r="L44" s="142">
        <f>明细表!V187</f>
        <v>0</v>
      </c>
      <c r="M44" s="142">
        <f>明细表!W187</f>
        <v>0</v>
      </c>
    </row>
    <row r="45" s="118" customFormat="1" ht="21.95" customHeight="1" spans="1:13">
      <c r="A45" s="140"/>
      <c r="B45" s="141" t="s">
        <v>55</v>
      </c>
      <c r="C45" s="140"/>
      <c r="D45" s="142">
        <f>SUM(E45:M45)</f>
        <v>0</v>
      </c>
      <c r="E45" s="142"/>
      <c r="F45" s="142"/>
      <c r="G45" s="142"/>
      <c r="H45" s="142"/>
      <c r="I45" s="142"/>
      <c r="J45" s="142"/>
      <c r="K45" s="142"/>
      <c r="L45" s="142"/>
      <c r="M45" s="142"/>
    </row>
    <row r="46" s="121" customFormat="1" ht="21.95" customHeight="1" spans="1:13">
      <c r="A46" s="136"/>
      <c r="B46" s="139" t="s">
        <v>56</v>
      </c>
      <c r="C46" s="136">
        <f>SUM(C47:C51)</f>
        <v>3</v>
      </c>
      <c r="D46" s="138">
        <f>SUM(D47:D51)</f>
        <v>3710.23</v>
      </c>
      <c r="E46" s="138">
        <f t="shared" ref="E46:M46" si="10">SUM(E47:E51)</f>
        <v>0</v>
      </c>
      <c r="F46" s="138">
        <f t="shared" si="10"/>
        <v>3710.23</v>
      </c>
      <c r="G46" s="138">
        <f t="shared" si="10"/>
        <v>0</v>
      </c>
      <c r="H46" s="138">
        <f t="shared" si="10"/>
        <v>0</v>
      </c>
      <c r="I46" s="138">
        <f t="shared" si="10"/>
        <v>0</v>
      </c>
      <c r="J46" s="138">
        <f t="shared" si="10"/>
        <v>0</v>
      </c>
      <c r="K46" s="138">
        <f t="shared" si="10"/>
        <v>0</v>
      </c>
      <c r="L46" s="138">
        <f t="shared" si="10"/>
        <v>0</v>
      </c>
      <c r="M46" s="138">
        <f t="shared" si="10"/>
        <v>0</v>
      </c>
    </row>
    <row r="47" s="118" customFormat="1" ht="29" customHeight="1" spans="1:13">
      <c r="A47" s="140"/>
      <c r="B47" s="141" t="s">
        <v>57</v>
      </c>
      <c r="C47" s="140">
        <v>1</v>
      </c>
      <c r="D47" s="142">
        <f>明细表!J217</f>
        <v>2157.41</v>
      </c>
      <c r="E47" s="142">
        <f>明细表!K217</f>
        <v>0</v>
      </c>
      <c r="F47" s="142">
        <f>明细表!P217</f>
        <v>2157.41</v>
      </c>
      <c r="G47" s="142">
        <v>0</v>
      </c>
      <c r="H47" s="142">
        <v>0</v>
      </c>
      <c r="I47" s="142">
        <v>0</v>
      </c>
      <c r="J47" s="142">
        <v>0</v>
      </c>
      <c r="K47" s="142">
        <v>0</v>
      </c>
      <c r="L47" s="142">
        <v>0</v>
      </c>
      <c r="M47" s="142">
        <v>0</v>
      </c>
    </row>
    <row r="48" s="118" customFormat="1" ht="32" customHeight="1" spans="1:13">
      <c r="A48" s="140"/>
      <c r="B48" s="141" t="s">
        <v>58</v>
      </c>
      <c r="C48" s="140">
        <v>1</v>
      </c>
      <c r="D48" s="142">
        <f>明细表!J219</f>
        <v>1067.92</v>
      </c>
      <c r="E48" s="142">
        <v>0</v>
      </c>
      <c r="F48" s="142">
        <f>明细表!P219</f>
        <v>1067.92</v>
      </c>
      <c r="G48" s="142">
        <v>0</v>
      </c>
      <c r="H48" s="142">
        <v>0</v>
      </c>
      <c r="I48" s="142">
        <v>0</v>
      </c>
      <c r="J48" s="142">
        <v>0</v>
      </c>
      <c r="K48" s="142">
        <v>0</v>
      </c>
      <c r="L48" s="142">
        <v>0</v>
      </c>
      <c r="M48" s="142">
        <v>0</v>
      </c>
    </row>
    <row r="49" s="118" customFormat="1" ht="28.5" customHeight="1" spans="1:13">
      <c r="A49" s="140"/>
      <c r="B49" s="141" t="s">
        <v>59</v>
      </c>
      <c r="C49" s="140"/>
      <c r="D49" s="142">
        <f>SUM(E49:M49)</f>
        <v>0</v>
      </c>
      <c r="E49" s="142"/>
      <c r="F49" s="142"/>
      <c r="G49" s="142"/>
      <c r="H49" s="142"/>
      <c r="I49" s="142"/>
      <c r="J49" s="142"/>
      <c r="K49" s="142"/>
      <c r="L49" s="142"/>
      <c r="M49" s="142"/>
    </row>
    <row r="50" s="118" customFormat="1" ht="21.95" customHeight="1" spans="1:13">
      <c r="A50" s="140"/>
      <c r="B50" s="141" t="s">
        <v>60</v>
      </c>
      <c r="C50" s="140"/>
      <c r="D50" s="142">
        <f>SUM(E50:M50)</f>
        <v>0</v>
      </c>
      <c r="E50" s="142"/>
      <c r="F50" s="142"/>
      <c r="G50" s="142"/>
      <c r="H50" s="142"/>
      <c r="I50" s="142"/>
      <c r="J50" s="142"/>
      <c r="K50" s="142"/>
      <c r="L50" s="142"/>
      <c r="M50" s="142"/>
    </row>
    <row r="51" s="118" customFormat="1" ht="21.95" customHeight="1" spans="1:13">
      <c r="A51" s="140"/>
      <c r="B51" s="141" t="s">
        <v>61</v>
      </c>
      <c r="C51" s="140">
        <v>1</v>
      </c>
      <c r="D51" s="142">
        <f>明细表!J223</f>
        <v>484.9</v>
      </c>
      <c r="E51" s="142">
        <v>0</v>
      </c>
      <c r="F51" s="142">
        <f>明细表!P223</f>
        <v>484.9</v>
      </c>
      <c r="G51" s="142">
        <v>0</v>
      </c>
      <c r="H51" s="142">
        <v>0</v>
      </c>
      <c r="I51" s="142">
        <v>0</v>
      </c>
      <c r="J51" s="142">
        <v>0</v>
      </c>
      <c r="K51" s="142">
        <v>0</v>
      </c>
      <c r="L51" s="142">
        <v>0</v>
      </c>
      <c r="M51" s="142">
        <v>0</v>
      </c>
    </row>
    <row r="52" s="121" customFormat="1" ht="21.95" customHeight="1" spans="1:13">
      <c r="A52" s="136"/>
      <c r="B52" s="139" t="s">
        <v>62</v>
      </c>
      <c r="C52" s="136">
        <f>SUM(C53:C59)</f>
        <v>77</v>
      </c>
      <c r="D52" s="138">
        <f>SUM(D53:D59)</f>
        <v>12679.2</v>
      </c>
      <c r="E52" s="138">
        <f t="shared" ref="E52:M52" si="11">SUM(E53:E59)</f>
        <v>6972.4</v>
      </c>
      <c r="F52" s="138">
        <f t="shared" si="11"/>
        <v>5706.8</v>
      </c>
      <c r="G52" s="138">
        <f t="shared" si="11"/>
        <v>0</v>
      </c>
      <c r="H52" s="138">
        <f t="shared" si="11"/>
        <v>0</v>
      </c>
      <c r="I52" s="138">
        <f t="shared" si="11"/>
        <v>0</v>
      </c>
      <c r="J52" s="138">
        <f t="shared" si="11"/>
        <v>0</v>
      </c>
      <c r="K52" s="138">
        <f t="shared" si="11"/>
        <v>0</v>
      </c>
      <c r="L52" s="138">
        <f t="shared" si="11"/>
        <v>0</v>
      </c>
      <c r="M52" s="138">
        <f t="shared" si="11"/>
        <v>0</v>
      </c>
    </row>
    <row r="53" s="118" customFormat="1" ht="37.5" customHeight="1" spans="1:13">
      <c r="A53" s="140"/>
      <c r="B53" s="141" t="s">
        <v>63</v>
      </c>
      <c r="C53" s="140">
        <v>44</v>
      </c>
      <c r="D53" s="142">
        <f>明细表!J226</f>
        <v>4627</v>
      </c>
      <c r="E53" s="142">
        <f>明细表!K226</f>
        <v>4532</v>
      </c>
      <c r="F53" s="142">
        <f>明细表!P226</f>
        <v>95</v>
      </c>
      <c r="G53" s="142">
        <f>明细表!Q226</f>
        <v>0</v>
      </c>
      <c r="H53" s="142">
        <f>明细表!R226</f>
        <v>0</v>
      </c>
      <c r="I53" s="142">
        <f>明细表!S226</f>
        <v>0</v>
      </c>
      <c r="J53" s="142">
        <f>明细表!T226</f>
        <v>0</v>
      </c>
      <c r="K53" s="142">
        <f>明细表!U226</f>
        <v>0</v>
      </c>
      <c r="L53" s="142">
        <f>明细表!V226</f>
        <v>0</v>
      </c>
      <c r="M53" s="142">
        <f>明细表!W226</f>
        <v>0</v>
      </c>
    </row>
    <row r="54" s="118" customFormat="1" ht="21.95" customHeight="1" spans="1:13">
      <c r="A54" s="140"/>
      <c r="B54" s="141" t="s">
        <v>64</v>
      </c>
      <c r="C54" s="140"/>
      <c r="D54" s="142">
        <f>SUM(E54:M54)</f>
        <v>0</v>
      </c>
      <c r="E54" s="142"/>
      <c r="F54" s="142"/>
      <c r="G54" s="142"/>
      <c r="H54" s="142"/>
      <c r="I54" s="142"/>
      <c r="J54" s="142"/>
      <c r="K54" s="142"/>
      <c r="L54" s="142"/>
      <c r="M54" s="142"/>
    </row>
    <row r="55" s="118" customFormat="1" ht="21.95" customHeight="1" spans="1:13">
      <c r="A55" s="140"/>
      <c r="B55" s="141" t="s">
        <v>65</v>
      </c>
      <c r="C55" s="140"/>
      <c r="D55" s="142">
        <f>SUM(E55:M55)</f>
        <v>0</v>
      </c>
      <c r="E55" s="142"/>
      <c r="F55" s="142"/>
      <c r="G55" s="142"/>
      <c r="H55" s="142"/>
      <c r="I55" s="142"/>
      <c r="J55" s="142"/>
      <c r="K55" s="142"/>
      <c r="L55" s="142"/>
      <c r="M55" s="142"/>
    </row>
    <row r="56" s="118" customFormat="1" ht="21.95" customHeight="1" spans="1:13">
      <c r="A56" s="140"/>
      <c r="B56" s="141" t="s">
        <v>66</v>
      </c>
      <c r="C56" s="140"/>
      <c r="D56" s="142">
        <f>SUM(E56:M56)</f>
        <v>0</v>
      </c>
      <c r="E56" s="142"/>
      <c r="F56" s="142"/>
      <c r="G56" s="142"/>
      <c r="H56" s="142"/>
      <c r="I56" s="142"/>
      <c r="J56" s="142"/>
      <c r="K56" s="142"/>
      <c r="L56" s="142"/>
      <c r="M56" s="142"/>
    </row>
    <row r="57" s="118" customFormat="1" ht="21.95" customHeight="1" spans="1:13">
      <c r="A57" s="140"/>
      <c r="B57" s="141" t="s">
        <v>67</v>
      </c>
      <c r="C57" s="140">
        <v>19</v>
      </c>
      <c r="D57" s="142">
        <f>明细表!J274</f>
        <v>2025.4</v>
      </c>
      <c r="E57" s="142">
        <f>明细表!K274</f>
        <v>1790.4</v>
      </c>
      <c r="F57" s="142">
        <f>明细表!P274</f>
        <v>235</v>
      </c>
      <c r="G57" s="142">
        <v>0</v>
      </c>
      <c r="H57" s="142">
        <v>0</v>
      </c>
      <c r="I57" s="142">
        <v>0</v>
      </c>
      <c r="J57" s="142">
        <v>0</v>
      </c>
      <c r="K57" s="142">
        <v>0</v>
      </c>
      <c r="L57" s="142">
        <v>0</v>
      </c>
      <c r="M57" s="142">
        <v>0</v>
      </c>
    </row>
    <row r="58" s="118" customFormat="1" ht="21.95" customHeight="1" spans="1:13">
      <c r="A58" s="140"/>
      <c r="B58" s="141" t="s">
        <v>68</v>
      </c>
      <c r="C58" s="140">
        <v>7</v>
      </c>
      <c r="D58" s="142">
        <f>明细表!J294</f>
        <v>3786.8</v>
      </c>
      <c r="E58" s="142">
        <f>明细表!K294</f>
        <v>575</v>
      </c>
      <c r="F58" s="142">
        <f>明细表!P294</f>
        <v>3211.8</v>
      </c>
      <c r="G58" s="142">
        <v>0</v>
      </c>
      <c r="H58" s="142">
        <v>0</v>
      </c>
      <c r="I58" s="142">
        <v>0</v>
      </c>
      <c r="J58" s="142">
        <v>0</v>
      </c>
      <c r="K58" s="142">
        <v>0</v>
      </c>
      <c r="L58" s="142">
        <v>0</v>
      </c>
      <c r="M58" s="142">
        <v>0</v>
      </c>
    </row>
    <row r="59" s="118" customFormat="1" ht="21.95" customHeight="1" spans="1:13">
      <c r="A59" s="140"/>
      <c r="B59" s="146" t="s">
        <v>69</v>
      </c>
      <c r="C59" s="140">
        <v>7</v>
      </c>
      <c r="D59" s="142">
        <f>明细表!J302</f>
        <v>2240</v>
      </c>
      <c r="E59" s="142">
        <f>明细表!K302</f>
        <v>75</v>
      </c>
      <c r="F59" s="142">
        <f>明细表!P302</f>
        <v>2165</v>
      </c>
      <c r="G59" s="142">
        <v>0</v>
      </c>
      <c r="H59" s="142">
        <v>0</v>
      </c>
      <c r="I59" s="142">
        <v>0</v>
      </c>
      <c r="J59" s="142">
        <v>0</v>
      </c>
      <c r="K59" s="142">
        <v>0</v>
      </c>
      <c r="L59" s="142">
        <v>0</v>
      </c>
      <c r="M59" s="142">
        <v>0</v>
      </c>
    </row>
    <row r="60" s="121" customFormat="1" ht="21.95" customHeight="1" spans="1:13">
      <c r="A60" s="136"/>
      <c r="B60" s="139" t="s">
        <v>70</v>
      </c>
      <c r="C60" s="136">
        <f>SUM(C61:C64)</f>
        <v>1</v>
      </c>
      <c r="D60" s="138">
        <f>SUM(D61:D64)</f>
        <v>600</v>
      </c>
      <c r="E60" s="138">
        <f t="shared" ref="E60:M60" si="12">SUM(E61:E64)</f>
        <v>0</v>
      </c>
      <c r="F60" s="138">
        <f t="shared" si="12"/>
        <v>0</v>
      </c>
      <c r="G60" s="138">
        <f t="shared" si="12"/>
        <v>0</v>
      </c>
      <c r="H60" s="138">
        <f t="shared" si="12"/>
        <v>0</v>
      </c>
      <c r="I60" s="138">
        <f t="shared" si="12"/>
        <v>0</v>
      </c>
      <c r="J60" s="138">
        <f t="shared" si="12"/>
        <v>100</v>
      </c>
      <c r="K60" s="138">
        <f t="shared" si="12"/>
        <v>0</v>
      </c>
      <c r="L60" s="138">
        <f t="shared" si="12"/>
        <v>0</v>
      </c>
      <c r="M60" s="138">
        <f t="shared" si="12"/>
        <v>0</v>
      </c>
    </row>
    <row r="61" s="118" customFormat="1" ht="27.75" customHeight="1" spans="1:13">
      <c r="A61" s="140"/>
      <c r="B61" s="141" t="s">
        <v>71</v>
      </c>
      <c r="C61" s="140"/>
      <c r="D61" s="142">
        <f>SUM(E61:M61)</f>
        <v>0</v>
      </c>
      <c r="E61" s="142"/>
      <c r="F61" s="142"/>
      <c r="G61" s="142"/>
      <c r="H61" s="142"/>
      <c r="I61" s="142"/>
      <c r="J61" s="142"/>
      <c r="K61" s="142"/>
      <c r="L61" s="142"/>
      <c r="M61" s="142"/>
    </row>
    <row r="62" s="118" customFormat="1" ht="21.95" customHeight="1" spans="1:13">
      <c r="A62" s="140"/>
      <c r="B62" s="146" t="s">
        <v>72</v>
      </c>
      <c r="C62" s="140"/>
      <c r="D62" s="142">
        <f>SUM(E62:M62)</f>
        <v>0</v>
      </c>
      <c r="E62" s="142"/>
      <c r="F62" s="142"/>
      <c r="G62" s="142"/>
      <c r="H62" s="142"/>
      <c r="I62" s="142"/>
      <c r="J62" s="142"/>
      <c r="K62" s="142"/>
      <c r="L62" s="142"/>
      <c r="M62" s="142"/>
    </row>
    <row r="63" s="118" customFormat="1" ht="21.95" customHeight="1" spans="1:13">
      <c r="A63" s="140"/>
      <c r="B63" s="146" t="s">
        <v>73</v>
      </c>
      <c r="C63" s="140">
        <v>1</v>
      </c>
      <c r="D63" s="142">
        <f>明细表!J313</f>
        <v>600</v>
      </c>
      <c r="E63" s="142">
        <v>0</v>
      </c>
      <c r="F63" s="142">
        <v>0</v>
      </c>
      <c r="G63" s="142">
        <v>0</v>
      </c>
      <c r="H63" s="142">
        <v>0</v>
      </c>
      <c r="I63" s="142">
        <v>0</v>
      </c>
      <c r="J63" s="142">
        <f>明细表!T314</f>
        <v>100</v>
      </c>
      <c r="K63" s="142">
        <v>0</v>
      </c>
      <c r="L63" s="142">
        <v>0</v>
      </c>
      <c r="M63" s="142">
        <v>0</v>
      </c>
    </row>
    <row r="64" s="118" customFormat="1" ht="21.95" customHeight="1" spans="1:13">
      <c r="A64" s="140"/>
      <c r="B64" s="141" t="s">
        <v>74</v>
      </c>
      <c r="C64" s="140"/>
      <c r="D64" s="142">
        <f>SUM(E64:M64)</f>
        <v>0</v>
      </c>
      <c r="E64" s="142"/>
      <c r="F64" s="142"/>
      <c r="G64" s="142"/>
      <c r="H64" s="142"/>
      <c r="I64" s="142"/>
      <c r="J64" s="142"/>
      <c r="K64" s="142"/>
      <c r="L64" s="142"/>
      <c r="M64" s="142"/>
    </row>
    <row r="65" s="121" customFormat="1" ht="21.95" customHeight="1" spans="1:13">
      <c r="A65" s="136"/>
      <c r="B65" s="148" t="s">
        <v>75</v>
      </c>
      <c r="C65" s="136">
        <v>1</v>
      </c>
      <c r="D65" s="138">
        <f>明细表!J316</f>
        <v>168</v>
      </c>
      <c r="E65" s="138">
        <f>明细表!K316</f>
        <v>168</v>
      </c>
      <c r="F65" s="138">
        <v>0</v>
      </c>
      <c r="G65" s="138">
        <v>0</v>
      </c>
      <c r="H65" s="138">
        <v>0</v>
      </c>
      <c r="I65" s="138">
        <v>0</v>
      </c>
      <c r="J65" s="138">
        <v>0</v>
      </c>
      <c r="K65" s="138">
        <v>0</v>
      </c>
      <c r="L65" s="138">
        <v>0</v>
      </c>
      <c r="M65" s="138">
        <v>0</v>
      </c>
    </row>
  </sheetData>
  <mergeCells count="7">
    <mergeCell ref="A1:B1"/>
    <mergeCell ref="A2:M2"/>
    <mergeCell ref="A3:B3"/>
    <mergeCell ref="D4:M4"/>
    <mergeCell ref="A4:A5"/>
    <mergeCell ref="B4:B5"/>
    <mergeCell ref="C4:C5"/>
  </mergeCells>
  <pageMargins left="0.75" right="0.75" top="0.511805555555556" bottom="0.550694444444444" header="0.5" footer="0.5"/>
  <pageSetup paperSize="9" scale="95" fitToHeight="0" orientation="landscape"/>
  <headerFooter/>
  <ignoredErrors>
    <ignoredError sqref="C60"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317"/>
  <sheetViews>
    <sheetView showZeros="0" zoomScale="85" zoomScaleNormal="85" workbookViewId="0">
      <pane ySplit="5" topLeftCell="A6" activePane="bottomLeft" state="frozen"/>
      <selection/>
      <selection pane="bottomLeft" activeCell="A1" sqref="$A1:$XFD1048576"/>
    </sheetView>
  </sheetViews>
  <sheetFormatPr defaultColWidth="6.875" defaultRowHeight="12"/>
  <cols>
    <col min="1" max="1" width="13.0833333333333" style="7" customWidth="1"/>
    <col min="2" max="2" width="21.025" style="8" customWidth="1"/>
    <col min="3" max="3" width="37.9333333333333" style="8" customWidth="1"/>
    <col min="4" max="4" width="7.875" style="2" customWidth="1"/>
    <col min="5" max="5" width="8.96666666666667" style="2" customWidth="1"/>
    <col min="6" max="6" width="6.375" style="9" customWidth="1"/>
    <col min="7" max="7" width="7.64166666666667" style="2" customWidth="1"/>
    <col min="8" max="8" width="6.375" style="2" customWidth="1"/>
    <col min="9" max="9" width="11.2416666666667" style="10" customWidth="1"/>
    <col min="10" max="10" width="11.6" style="11" customWidth="1"/>
    <col min="11" max="12" width="10.2916666666667" style="11" customWidth="1"/>
    <col min="13" max="13" width="12.125" style="11" customWidth="1"/>
    <col min="14" max="15" width="8.625" style="11" customWidth="1"/>
    <col min="16" max="16" width="9.25" style="11" customWidth="1"/>
    <col min="17" max="22" width="8.625" style="11" customWidth="1"/>
    <col min="23" max="23" width="10" style="11" customWidth="1"/>
    <col min="24" max="24" width="6.375" style="2" customWidth="1"/>
    <col min="25" max="29" width="7.625" style="2" customWidth="1"/>
    <col min="30" max="31" width="7.625" style="12" customWidth="1"/>
    <col min="32" max="32" width="20.5916666666667" style="8" customWidth="1"/>
    <col min="33" max="33" width="13.675" style="13" customWidth="1"/>
    <col min="34" max="34" width="16" style="2" customWidth="1"/>
    <col min="35" max="258" width="8" style="2" customWidth="1"/>
    <col min="259" max="16384" width="6.875" style="2"/>
  </cols>
  <sheetData>
    <row r="1" s="1" customFormat="1" ht="34" customHeight="1" spans="1:33">
      <c r="A1" s="14" t="s">
        <v>76</v>
      </c>
      <c r="B1" s="15"/>
      <c r="C1" s="15"/>
      <c r="F1" s="16"/>
      <c r="I1" s="32"/>
      <c r="J1" s="33"/>
      <c r="K1" s="33"/>
      <c r="L1" s="33"/>
      <c r="M1" s="33"/>
      <c r="N1" s="33"/>
      <c r="O1" s="33"/>
      <c r="P1" s="33"/>
      <c r="Q1" s="33"/>
      <c r="R1" s="33"/>
      <c r="S1" s="33"/>
      <c r="T1" s="33"/>
      <c r="U1" s="33"/>
      <c r="V1" s="33"/>
      <c r="W1" s="33"/>
      <c r="AD1" s="47"/>
      <c r="AE1" s="47"/>
      <c r="AF1" s="15"/>
      <c r="AG1" s="51"/>
    </row>
    <row r="2" s="2" customFormat="1" ht="64" customHeight="1" spans="1:34">
      <c r="A2" s="17" t="s">
        <v>77</v>
      </c>
      <c r="B2" s="18"/>
      <c r="C2" s="18"/>
      <c r="D2" s="17"/>
      <c r="E2" s="17"/>
      <c r="F2" s="17"/>
      <c r="G2" s="17"/>
      <c r="H2" s="17"/>
      <c r="I2" s="17"/>
      <c r="J2" s="17"/>
      <c r="K2" s="17"/>
      <c r="L2" s="17"/>
      <c r="M2" s="17"/>
      <c r="N2" s="17"/>
      <c r="O2" s="17"/>
      <c r="P2" s="17"/>
      <c r="Q2" s="17"/>
      <c r="R2" s="17"/>
      <c r="S2" s="17"/>
      <c r="T2" s="17"/>
      <c r="U2" s="17"/>
      <c r="V2" s="17"/>
      <c r="W2" s="17"/>
      <c r="X2" s="17"/>
      <c r="Y2" s="17"/>
      <c r="Z2" s="17"/>
      <c r="AA2" s="17"/>
      <c r="AB2" s="17"/>
      <c r="AC2" s="17"/>
      <c r="AD2" s="48"/>
      <c r="AE2" s="48"/>
      <c r="AF2" s="17"/>
      <c r="AG2" s="52"/>
      <c r="AH2" s="17"/>
    </row>
    <row r="3" s="3" customFormat="1" ht="30" customHeight="1" spans="1:34">
      <c r="A3" s="19" t="s">
        <v>4</v>
      </c>
      <c r="B3" s="20" t="s">
        <v>78</v>
      </c>
      <c r="C3" s="20" t="s">
        <v>79</v>
      </c>
      <c r="D3" s="20" t="s">
        <v>80</v>
      </c>
      <c r="E3" s="20"/>
      <c r="F3" s="19" t="s">
        <v>81</v>
      </c>
      <c r="G3" s="20" t="s">
        <v>82</v>
      </c>
      <c r="H3" s="21" t="s">
        <v>83</v>
      </c>
      <c r="I3" s="34" t="s">
        <v>84</v>
      </c>
      <c r="J3" s="35" t="s">
        <v>85</v>
      </c>
      <c r="K3" s="36"/>
      <c r="L3" s="36"/>
      <c r="M3" s="36"/>
      <c r="N3" s="36"/>
      <c r="O3" s="36"/>
      <c r="P3" s="36"/>
      <c r="Q3" s="36"/>
      <c r="R3" s="36"/>
      <c r="S3" s="36"/>
      <c r="T3" s="36"/>
      <c r="U3" s="36"/>
      <c r="V3" s="36"/>
      <c r="W3" s="45"/>
      <c r="X3" s="20" t="s">
        <v>86</v>
      </c>
      <c r="Y3" s="20" t="s">
        <v>87</v>
      </c>
      <c r="Z3" s="20" t="s">
        <v>88</v>
      </c>
      <c r="AA3" s="20" t="s">
        <v>89</v>
      </c>
      <c r="AB3" s="20" t="s">
        <v>90</v>
      </c>
      <c r="AC3" s="20" t="s">
        <v>91</v>
      </c>
      <c r="AD3" s="49" t="s">
        <v>92</v>
      </c>
      <c r="AE3" s="49"/>
      <c r="AF3" s="20" t="s">
        <v>93</v>
      </c>
      <c r="AG3" s="25" t="s">
        <v>94</v>
      </c>
      <c r="AH3" s="20" t="s">
        <v>95</v>
      </c>
    </row>
    <row r="4" s="3" customFormat="1" ht="30" customHeight="1" spans="1:34">
      <c r="A4" s="19"/>
      <c r="B4" s="20"/>
      <c r="C4" s="20"/>
      <c r="D4" s="20" t="s">
        <v>96</v>
      </c>
      <c r="E4" s="20" t="s">
        <v>97</v>
      </c>
      <c r="F4" s="19"/>
      <c r="G4" s="20"/>
      <c r="H4" s="22"/>
      <c r="I4" s="37"/>
      <c r="J4" s="38" t="s">
        <v>7</v>
      </c>
      <c r="K4" s="39" t="s">
        <v>98</v>
      </c>
      <c r="L4" s="39"/>
      <c r="M4" s="39"/>
      <c r="N4" s="39"/>
      <c r="O4" s="39"/>
      <c r="P4" s="39" t="s">
        <v>99</v>
      </c>
      <c r="Q4" s="39"/>
      <c r="R4" s="39"/>
      <c r="S4" s="39"/>
      <c r="T4" s="39"/>
      <c r="U4" s="39"/>
      <c r="V4" s="39"/>
      <c r="W4" s="39"/>
      <c r="X4" s="20"/>
      <c r="Y4" s="20"/>
      <c r="Z4" s="20"/>
      <c r="AA4" s="20"/>
      <c r="AB4" s="20"/>
      <c r="AC4" s="20"/>
      <c r="AD4" s="49"/>
      <c r="AE4" s="49"/>
      <c r="AF4" s="20"/>
      <c r="AG4" s="25"/>
      <c r="AH4" s="20"/>
    </row>
    <row r="5" s="3" customFormat="1" ht="53.1" customHeight="1" spans="1:34">
      <c r="A5" s="19"/>
      <c r="B5" s="20"/>
      <c r="C5" s="20"/>
      <c r="D5" s="20"/>
      <c r="E5" s="20"/>
      <c r="F5" s="19"/>
      <c r="G5" s="20"/>
      <c r="H5" s="23"/>
      <c r="I5" s="40"/>
      <c r="J5" s="41"/>
      <c r="K5" s="39" t="s">
        <v>100</v>
      </c>
      <c r="L5" s="39" t="s">
        <v>101</v>
      </c>
      <c r="M5" s="39" t="s">
        <v>102</v>
      </c>
      <c r="N5" s="39" t="s">
        <v>103</v>
      </c>
      <c r="O5" s="39" t="s">
        <v>104</v>
      </c>
      <c r="P5" s="39" t="s">
        <v>105</v>
      </c>
      <c r="Q5" s="39" t="s">
        <v>106</v>
      </c>
      <c r="R5" s="39" t="s">
        <v>107</v>
      </c>
      <c r="S5" s="39" t="s">
        <v>108</v>
      </c>
      <c r="T5" s="39" t="s">
        <v>109</v>
      </c>
      <c r="U5" s="39" t="s">
        <v>110</v>
      </c>
      <c r="V5" s="39" t="s">
        <v>111</v>
      </c>
      <c r="W5" s="39" t="s">
        <v>112</v>
      </c>
      <c r="X5" s="20"/>
      <c r="Y5" s="20"/>
      <c r="Z5" s="20"/>
      <c r="AA5" s="20"/>
      <c r="AB5" s="20"/>
      <c r="AC5" s="20"/>
      <c r="AD5" s="49" t="s">
        <v>113</v>
      </c>
      <c r="AE5" s="49" t="s">
        <v>114</v>
      </c>
      <c r="AF5" s="20"/>
      <c r="AG5" s="25"/>
      <c r="AH5" s="20"/>
    </row>
    <row r="6" s="3" customFormat="1" ht="35.1" customHeight="1" spans="1:34">
      <c r="A6" s="19"/>
      <c r="B6" s="24"/>
      <c r="C6" s="24"/>
      <c r="D6" s="25" t="s">
        <v>17</v>
      </c>
      <c r="E6" s="26"/>
      <c r="F6" s="26"/>
      <c r="G6" s="26"/>
      <c r="H6" s="26"/>
      <c r="I6" s="42"/>
      <c r="J6" s="39">
        <f>J7+J133+J141+J148+J160+J166+J176+J178+J185+J216+J225+J310+J316</f>
        <v>67161.588652</v>
      </c>
      <c r="K6" s="39">
        <f t="shared" ref="K6:AE6" si="0">K7+K133+K141+K148+K160+K166+K176+K178+K185+K216+K225+K310+K316</f>
        <v>22190.768652</v>
      </c>
      <c r="L6" s="39">
        <f t="shared" si="0"/>
        <v>10515</v>
      </c>
      <c r="M6" s="39">
        <f t="shared" si="0"/>
        <v>8575.768652</v>
      </c>
      <c r="N6" s="39">
        <f t="shared" si="0"/>
        <v>940</v>
      </c>
      <c r="O6" s="39">
        <f t="shared" si="0"/>
        <v>2160</v>
      </c>
      <c r="P6" s="39">
        <f t="shared" si="0"/>
        <v>19081.82</v>
      </c>
      <c r="Q6" s="39">
        <f t="shared" si="0"/>
        <v>0</v>
      </c>
      <c r="R6" s="39">
        <f t="shared" si="0"/>
        <v>0</v>
      </c>
      <c r="S6" s="39">
        <f t="shared" si="0"/>
        <v>0</v>
      </c>
      <c r="T6" s="39">
        <f t="shared" si="0"/>
        <v>7400</v>
      </c>
      <c r="U6" s="39">
        <f t="shared" si="0"/>
        <v>0</v>
      </c>
      <c r="V6" s="39">
        <f t="shared" si="0"/>
        <v>0</v>
      </c>
      <c r="W6" s="39">
        <f t="shared" si="0"/>
        <v>18489</v>
      </c>
      <c r="X6" s="39">
        <f t="shared" si="0"/>
        <v>0</v>
      </c>
      <c r="Y6" s="39">
        <f t="shared" si="0"/>
        <v>0</v>
      </c>
      <c r="Z6" s="39">
        <f t="shared" si="0"/>
        <v>0</v>
      </c>
      <c r="AA6" s="39">
        <f t="shared" si="0"/>
        <v>0</v>
      </c>
      <c r="AB6" s="39">
        <f t="shared" si="0"/>
        <v>0</v>
      </c>
      <c r="AC6" s="39">
        <f t="shared" si="0"/>
        <v>0</v>
      </c>
      <c r="AD6" s="49">
        <f t="shared" si="0"/>
        <v>236677</v>
      </c>
      <c r="AE6" s="49">
        <f t="shared" si="0"/>
        <v>288727</v>
      </c>
      <c r="AF6" s="20"/>
      <c r="AG6" s="53"/>
      <c r="AH6" s="20"/>
    </row>
    <row r="7" s="3" customFormat="1" ht="35.1" customHeight="1" spans="1:34">
      <c r="A7" s="27" t="s">
        <v>18</v>
      </c>
      <c r="B7" s="24"/>
      <c r="C7" s="24"/>
      <c r="D7" s="20"/>
      <c r="E7" s="20"/>
      <c r="F7" s="19"/>
      <c r="G7" s="20"/>
      <c r="H7" s="20"/>
      <c r="I7" s="43"/>
      <c r="J7" s="39">
        <f>J8+J101+J107+J108+J109</f>
        <v>37731.768652</v>
      </c>
      <c r="K7" s="39">
        <f t="shared" ref="K7:AE7" si="1">K8+K101+K107+K108+K109</f>
        <v>11432.768652</v>
      </c>
      <c r="L7" s="39">
        <f t="shared" si="1"/>
        <v>3266</v>
      </c>
      <c r="M7" s="39">
        <f t="shared" si="1"/>
        <v>7138.768652</v>
      </c>
      <c r="N7" s="39">
        <f t="shared" si="1"/>
        <v>0</v>
      </c>
      <c r="O7" s="39">
        <f t="shared" si="1"/>
        <v>1028</v>
      </c>
      <c r="P7" s="39">
        <f t="shared" si="1"/>
        <v>1250</v>
      </c>
      <c r="Q7" s="39">
        <f t="shared" si="1"/>
        <v>0</v>
      </c>
      <c r="R7" s="39">
        <f t="shared" si="1"/>
        <v>0</v>
      </c>
      <c r="S7" s="39">
        <f t="shared" si="1"/>
        <v>0</v>
      </c>
      <c r="T7" s="39">
        <f t="shared" si="1"/>
        <v>7150</v>
      </c>
      <c r="U7" s="39">
        <f t="shared" si="1"/>
        <v>0</v>
      </c>
      <c r="V7" s="39">
        <f t="shared" si="1"/>
        <v>0</v>
      </c>
      <c r="W7" s="39">
        <f t="shared" si="1"/>
        <v>17899</v>
      </c>
      <c r="X7" s="39">
        <f t="shared" si="1"/>
        <v>0</v>
      </c>
      <c r="Y7" s="39">
        <f t="shared" si="1"/>
        <v>0</v>
      </c>
      <c r="Z7" s="39">
        <f t="shared" si="1"/>
        <v>0</v>
      </c>
      <c r="AA7" s="39">
        <f t="shared" si="1"/>
        <v>0</v>
      </c>
      <c r="AB7" s="39">
        <f t="shared" si="1"/>
        <v>0</v>
      </c>
      <c r="AC7" s="39">
        <f t="shared" si="1"/>
        <v>0</v>
      </c>
      <c r="AD7" s="49">
        <f t="shared" si="1"/>
        <v>6544</v>
      </c>
      <c r="AE7" s="49">
        <f t="shared" si="1"/>
        <v>18406</v>
      </c>
      <c r="AF7" s="20"/>
      <c r="AG7" s="53"/>
      <c r="AH7" s="20"/>
    </row>
    <row r="8" s="3" customFormat="1" ht="35.1" customHeight="1" spans="1:34">
      <c r="A8" s="27" t="s">
        <v>19</v>
      </c>
      <c r="B8" s="24"/>
      <c r="C8" s="24"/>
      <c r="D8" s="20"/>
      <c r="E8" s="20"/>
      <c r="F8" s="19"/>
      <c r="G8" s="20"/>
      <c r="H8" s="20"/>
      <c r="I8" s="43"/>
      <c r="J8" s="39">
        <f>SUM(J9:J100)</f>
        <v>8010</v>
      </c>
      <c r="K8" s="39">
        <f t="shared" ref="K8:AE8" si="2">SUM(K9:K100)</f>
        <v>3167</v>
      </c>
      <c r="L8" s="39">
        <f t="shared" si="2"/>
        <v>1984</v>
      </c>
      <c r="M8" s="39">
        <f t="shared" si="2"/>
        <v>1170</v>
      </c>
      <c r="N8" s="39">
        <f t="shared" si="2"/>
        <v>0</v>
      </c>
      <c r="O8" s="39">
        <f t="shared" si="2"/>
        <v>13</v>
      </c>
      <c r="P8" s="39">
        <f t="shared" si="2"/>
        <v>740</v>
      </c>
      <c r="Q8" s="39">
        <f t="shared" si="2"/>
        <v>0</v>
      </c>
      <c r="R8" s="39">
        <f t="shared" si="2"/>
        <v>0</v>
      </c>
      <c r="S8" s="39">
        <f t="shared" si="2"/>
        <v>0</v>
      </c>
      <c r="T8" s="39">
        <f t="shared" si="2"/>
        <v>130</v>
      </c>
      <c r="U8" s="39">
        <f t="shared" si="2"/>
        <v>0</v>
      </c>
      <c r="V8" s="39">
        <f t="shared" si="2"/>
        <v>0</v>
      </c>
      <c r="W8" s="39">
        <f t="shared" si="2"/>
        <v>3973</v>
      </c>
      <c r="X8" s="39">
        <f t="shared" si="2"/>
        <v>0</v>
      </c>
      <c r="Y8" s="39">
        <f t="shared" si="2"/>
        <v>0</v>
      </c>
      <c r="Z8" s="39">
        <f t="shared" si="2"/>
        <v>0</v>
      </c>
      <c r="AA8" s="39">
        <f t="shared" si="2"/>
        <v>0</v>
      </c>
      <c r="AB8" s="39">
        <f t="shared" si="2"/>
        <v>0</v>
      </c>
      <c r="AC8" s="39">
        <f t="shared" si="2"/>
        <v>0</v>
      </c>
      <c r="AD8" s="49">
        <f t="shared" si="2"/>
        <v>3081</v>
      </c>
      <c r="AE8" s="49">
        <f t="shared" si="2"/>
        <v>8149</v>
      </c>
      <c r="AF8" s="20"/>
      <c r="AG8" s="53"/>
      <c r="AH8" s="20"/>
    </row>
    <row r="9" s="4" customFormat="1" ht="51" customHeight="1" spans="1:34">
      <c r="A9" s="28"/>
      <c r="B9" s="29" t="s">
        <v>115</v>
      </c>
      <c r="C9" s="29" t="s">
        <v>116</v>
      </c>
      <c r="D9" s="30" t="s">
        <v>117</v>
      </c>
      <c r="E9" s="30" t="s">
        <v>118</v>
      </c>
      <c r="F9" s="30" t="s">
        <v>119</v>
      </c>
      <c r="G9" s="30" t="s">
        <v>120</v>
      </c>
      <c r="H9" s="30" t="s">
        <v>121</v>
      </c>
      <c r="I9" s="28">
        <v>13309151917</v>
      </c>
      <c r="J9" s="44">
        <f t="shared" ref="J6:J70" si="3">K9+P9+Q9+R9+S9+T9+U9+V9+W9</f>
        <v>50</v>
      </c>
      <c r="K9" s="44">
        <v>50</v>
      </c>
      <c r="L9" s="44">
        <v>50</v>
      </c>
      <c r="M9" s="44"/>
      <c r="N9" s="44"/>
      <c r="O9" s="44"/>
      <c r="P9" s="44"/>
      <c r="Q9" s="44"/>
      <c r="R9" s="44"/>
      <c r="S9" s="44"/>
      <c r="T9" s="44"/>
      <c r="U9" s="44"/>
      <c r="V9" s="44"/>
      <c r="W9" s="30">
        <v>0</v>
      </c>
      <c r="X9" s="46" t="s">
        <v>122</v>
      </c>
      <c r="Y9" s="44" t="s">
        <v>123</v>
      </c>
      <c r="Z9" s="44" t="s">
        <v>123</v>
      </c>
      <c r="AA9" s="44" t="s">
        <v>123</v>
      </c>
      <c r="AB9" s="44" t="s">
        <v>123</v>
      </c>
      <c r="AC9" s="44" t="s">
        <v>124</v>
      </c>
      <c r="AD9" s="50">
        <v>29</v>
      </c>
      <c r="AE9" s="50">
        <v>41</v>
      </c>
      <c r="AF9" s="30" t="s">
        <v>125</v>
      </c>
      <c r="AG9" s="54" t="s">
        <v>126</v>
      </c>
      <c r="AH9" s="30"/>
    </row>
    <row r="10" s="4" customFormat="1" ht="33" customHeight="1" spans="1:34">
      <c r="A10" s="28"/>
      <c r="B10" s="29" t="s">
        <v>127</v>
      </c>
      <c r="C10" s="29" t="s">
        <v>128</v>
      </c>
      <c r="D10" s="30" t="s">
        <v>129</v>
      </c>
      <c r="E10" s="30" t="s">
        <v>130</v>
      </c>
      <c r="F10" s="30" t="s">
        <v>119</v>
      </c>
      <c r="G10" s="30" t="s">
        <v>120</v>
      </c>
      <c r="H10" s="30" t="s">
        <v>121</v>
      </c>
      <c r="I10" s="28">
        <v>13309151917</v>
      </c>
      <c r="J10" s="44">
        <f t="shared" si="3"/>
        <v>60</v>
      </c>
      <c r="K10" s="44">
        <v>20</v>
      </c>
      <c r="L10" s="44">
        <v>20</v>
      </c>
      <c r="M10" s="44"/>
      <c r="N10" s="44"/>
      <c r="O10" s="44"/>
      <c r="P10" s="44"/>
      <c r="Q10" s="44"/>
      <c r="R10" s="44"/>
      <c r="S10" s="44"/>
      <c r="T10" s="44"/>
      <c r="U10" s="44"/>
      <c r="V10" s="44"/>
      <c r="W10" s="30">
        <v>40</v>
      </c>
      <c r="X10" s="46" t="s">
        <v>122</v>
      </c>
      <c r="Y10" s="44" t="s">
        <v>123</v>
      </c>
      <c r="Z10" s="44" t="s">
        <v>123</v>
      </c>
      <c r="AA10" s="44" t="s">
        <v>123</v>
      </c>
      <c r="AB10" s="44" t="s">
        <v>123</v>
      </c>
      <c r="AC10" s="44" t="s">
        <v>124</v>
      </c>
      <c r="AD10" s="50">
        <v>400</v>
      </c>
      <c r="AE10" s="50">
        <v>1124</v>
      </c>
      <c r="AF10" s="30" t="s">
        <v>125</v>
      </c>
      <c r="AG10" s="54" t="s">
        <v>131</v>
      </c>
      <c r="AH10" s="30"/>
    </row>
    <row r="11" s="4" customFormat="1" ht="34" customHeight="1" spans="1:34">
      <c r="A11" s="28"/>
      <c r="B11" s="29" t="s">
        <v>132</v>
      </c>
      <c r="C11" s="29" t="s">
        <v>133</v>
      </c>
      <c r="D11" s="30" t="s">
        <v>134</v>
      </c>
      <c r="E11" s="30" t="s">
        <v>135</v>
      </c>
      <c r="F11" s="30" t="s">
        <v>119</v>
      </c>
      <c r="G11" s="30" t="s">
        <v>120</v>
      </c>
      <c r="H11" s="30" t="s">
        <v>121</v>
      </c>
      <c r="I11" s="28">
        <v>13309151917</v>
      </c>
      <c r="J11" s="44">
        <f t="shared" si="3"/>
        <v>100</v>
      </c>
      <c r="K11" s="44">
        <v>50</v>
      </c>
      <c r="L11" s="44">
        <v>50</v>
      </c>
      <c r="M11" s="44"/>
      <c r="N11" s="44"/>
      <c r="O11" s="44"/>
      <c r="P11" s="44"/>
      <c r="Q11" s="44"/>
      <c r="R11" s="44"/>
      <c r="S11" s="44"/>
      <c r="T11" s="44"/>
      <c r="U11" s="44"/>
      <c r="V11" s="44"/>
      <c r="W11" s="30">
        <v>50</v>
      </c>
      <c r="X11" s="46" t="s">
        <v>122</v>
      </c>
      <c r="Y11" s="44" t="s">
        <v>123</v>
      </c>
      <c r="Z11" s="44" t="s">
        <v>124</v>
      </c>
      <c r="AA11" s="44" t="s">
        <v>124</v>
      </c>
      <c r="AB11" s="44" t="s">
        <v>124</v>
      </c>
      <c r="AC11" s="44" t="s">
        <v>124</v>
      </c>
      <c r="AD11" s="50">
        <v>29</v>
      </c>
      <c r="AE11" s="50">
        <v>41</v>
      </c>
      <c r="AF11" s="30" t="s">
        <v>136</v>
      </c>
      <c r="AG11" s="54" t="s">
        <v>126</v>
      </c>
      <c r="AH11" s="30"/>
    </row>
    <row r="12" s="4" customFormat="1" ht="56" customHeight="1" spans="1:34">
      <c r="A12" s="28"/>
      <c r="B12" s="29" t="s">
        <v>137</v>
      </c>
      <c r="C12" s="29" t="s">
        <v>138</v>
      </c>
      <c r="D12" s="30" t="s">
        <v>139</v>
      </c>
      <c r="E12" s="30" t="s">
        <v>140</v>
      </c>
      <c r="F12" s="30" t="s">
        <v>119</v>
      </c>
      <c r="G12" s="30" t="s">
        <v>120</v>
      </c>
      <c r="H12" s="30" t="s">
        <v>121</v>
      </c>
      <c r="I12" s="28">
        <v>13309151917</v>
      </c>
      <c r="J12" s="44">
        <f t="shared" si="3"/>
        <v>90</v>
      </c>
      <c r="K12" s="44">
        <v>30</v>
      </c>
      <c r="L12" s="44">
        <v>30</v>
      </c>
      <c r="M12" s="44"/>
      <c r="N12" s="44"/>
      <c r="O12" s="44"/>
      <c r="P12" s="44"/>
      <c r="Q12" s="44"/>
      <c r="R12" s="44"/>
      <c r="S12" s="44"/>
      <c r="T12" s="44"/>
      <c r="U12" s="44"/>
      <c r="V12" s="44"/>
      <c r="W12" s="30">
        <v>60</v>
      </c>
      <c r="X12" s="46" t="s">
        <v>122</v>
      </c>
      <c r="Y12" s="44" t="s">
        <v>123</v>
      </c>
      <c r="Z12" s="44" t="s">
        <v>123</v>
      </c>
      <c r="AA12" s="44" t="s">
        <v>124</v>
      </c>
      <c r="AB12" s="44" t="s">
        <v>124</v>
      </c>
      <c r="AC12" s="44" t="s">
        <v>124</v>
      </c>
      <c r="AD12" s="50">
        <v>40</v>
      </c>
      <c r="AE12" s="50">
        <v>110</v>
      </c>
      <c r="AF12" s="30" t="s">
        <v>136</v>
      </c>
      <c r="AG12" s="54" t="s">
        <v>141</v>
      </c>
      <c r="AH12" s="30"/>
    </row>
    <row r="13" s="4" customFormat="1" ht="45" customHeight="1" spans="1:34">
      <c r="A13" s="28"/>
      <c r="B13" s="29" t="s">
        <v>142</v>
      </c>
      <c r="C13" s="29" t="s">
        <v>143</v>
      </c>
      <c r="D13" s="30" t="s">
        <v>144</v>
      </c>
      <c r="E13" s="30" t="s">
        <v>145</v>
      </c>
      <c r="F13" s="30" t="s">
        <v>119</v>
      </c>
      <c r="G13" s="30" t="s">
        <v>120</v>
      </c>
      <c r="H13" s="30" t="s">
        <v>121</v>
      </c>
      <c r="I13" s="28">
        <v>13309151917</v>
      </c>
      <c r="J13" s="44">
        <f t="shared" si="3"/>
        <v>90</v>
      </c>
      <c r="K13" s="44">
        <v>30</v>
      </c>
      <c r="L13" s="44">
        <v>30</v>
      </c>
      <c r="M13" s="44"/>
      <c r="N13" s="44"/>
      <c r="O13" s="44"/>
      <c r="P13" s="44"/>
      <c r="Q13" s="44"/>
      <c r="R13" s="44"/>
      <c r="S13" s="44"/>
      <c r="T13" s="44"/>
      <c r="U13" s="44"/>
      <c r="V13" s="44"/>
      <c r="W13" s="30">
        <v>60</v>
      </c>
      <c r="X13" s="46" t="s">
        <v>122</v>
      </c>
      <c r="Y13" s="44" t="s">
        <v>123</v>
      </c>
      <c r="Z13" s="44" t="s">
        <v>124</v>
      </c>
      <c r="AA13" s="44" t="s">
        <v>124</v>
      </c>
      <c r="AB13" s="44" t="s">
        <v>124</v>
      </c>
      <c r="AC13" s="44" t="s">
        <v>124</v>
      </c>
      <c r="AD13" s="50">
        <v>40</v>
      </c>
      <c r="AE13" s="50">
        <v>110</v>
      </c>
      <c r="AF13" s="30" t="s">
        <v>136</v>
      </c>
      <c r="AG13" s="54" t="s">
        <v>141</v>
      </c>
      <c r="AH13" s="30"/>
    </row>
    <row r="14" s="4" customFormat="1" ht="45" customHeight="1" spans="1:34">
      <c r="A14" s="28"/>
      <c r="B14" s="29" t="s">
        <v>146</v>
      </c>
      <c r="C14" s="29" t="s">
        <v>147</v>
      </c>
      <c r="D14" s="30" t="s">
        <v>148</v>
      </c>
      <c r="E14" s="30" t="s">
        <v>149</v>
      </c>
      <c r="F14" s="30" t="s">
        <v>119</v>
      </c>
      <c r="G14" s="30" t="s">
        <v>120</v>
      </c>
      <c r="H14" s="30" t="s">
        <v>121</v>
      </c>
      <c r="I14" s="28">
        <v>13309151917</v>
      </c>
      <c r="J14" s="44">
        <f t="shared" si="3"/>
        <v>90</v>
      </c>
      <c r="K14" s="44">
        <v>30</v>
      </c>
      <c r="L14" s="44">
        <v>30</v>
      </c>
      <c r="M14" s="44"/>
      <c r="N14" s="44"/>
      <c r="O14" s="44"/>
      <c r="P14" s="44"/>
      <c r="Q14" s="44"/>
      <c r="R14" s="44"/>
      <c r="S14" s="44"/>
      <c r="T14" s="44"/>
      <c r="U14" s="44"/>
      <c r="V14" s="44"/>
      <c r="W14" s="30">
        <v>60</v>
      </c>
      <c r="X14" s="46" t="s">
        <v>122</v>
      </c>
      <c r="Y14" s="44" t="s">
        <v>123</v>
      </c>
      <c r="Z14" s="44" t="s">
        <v>123</v>
      </c>
      <c r="AA14" s="44" t="s">
        <v>124</v>
      </c>
      <c r="AB14" s="44" t="s">
        <v>124</v>
      </c>
      <c r="AC14" s="44" t="s">
        <v>124</v>
      </c>
      <c r="AD14" s="50">
        <v>40</v>
      </c>
      <c r="AE14" s="50">
        <v>110</v>
      </c>
      <c r="AF14" s="30" t="s">
        <v>136</v>
      </c>
      <c r="AG14" s="54" t="s">
        <v>141</v>
      </c>
      <c r="AH14" s="30"/>
    </row>
    <row r="15" s="4" customFormat="1" ht="47" customHeight="1" spans="1:34">
      <c r="A15" s="28"/>
      <c r="B15" s="29" t="s">
        <v>150</v>
      </c>
      <c r="C15" s="29" t="s">
        <v>151</v>
      </c>
      <c r="D15" s="30" t="s">
        <v>152</v>
      </c>
      <c r="E15" s="30" t="s">
        <v>153</v>
      </c>
      <c r="F15" s="30" t="s">
        <v>119</v>
      </c>
      <c r="G15" s="30" t="s">
        <v>120</v>
      </c>
      <c r="H15" s="30" t="s">
        <v>121</v>
      </c>
      <c r="I15" s="28">
        <v>13309151917</v>
      </c>
      <c r="J15" s="44">
        <f t="shared" si="3"/>
        <v>60</v>
      </c>
      <c r="K15" s="44">
        <v>20</v>
      </c>
      <c r="L15" s="44">
        <v>20</v>
      </c>
      <c r="M15" s="44"/>
      <c r="N15" s="44"/>
      <c r="O15" s="44"/>
      <c r="P15" s="44"/>
      <c r="Q15" s="44"/>
      <c r="R15" s="44"/>
      <c r="S15" s="44"/>
      <c r="T15" s="44"/>
      <c r="U15" s="44"/>
      <c r="V15" s="44"/>
      <c r="W15" s="30">
        <v>40</v>
      </c>
      <c r="X15" s="46" t="s">
        <v>122</v>
      </c>
      <c r="Y15" s="44" t="s">
        <v>123</v>
      </c>
      <c r="Z15" s="44" t="s">
        <v>123</v>
      </c>
      <c r="AA15" s="44" t="s">
        <v>124</v>
      </c>
      <c r="AB15" s="44" t="s">
        <v>124</v>
      </c>
      <c r="AC15" s="44" t="s">
        <v>124</v>
      </c>
      <c r="AD15" s="50">
        <v>30</v>
      </c>
      <c r="AE15" s="50">
        <v>80</v>
      </c>
      <c r="AF15" s="30" t="s">
        <v>136</v>
      </c>
      <c r="AG15" s="54" t="s">
        <v>154</v>
      </c>
      <c r="AH15" s="30"/>
    </row>
    <row r="16" s="4" customFormat="1" ht="35.1" customHeight="1" spans="1:34">
      <c r="A16" s="28"/>
      <c r="B16" s="29" t="s">
        <v>155</v>
      </c>
      <c r="C16" s="29" t="s">
        <v>156</v>
      </c>
      <c r="D16" s="30" t="s">
        <v>157</v>
      </c>
      <c r="E16" s="30" t="s">
        <v>158</v>
      </c>
      <c r="F16" s="30" t="s">
        <v>119</v>
      </c>
      <c r="G16" s="30" t="s">
        <v>120</v>
      </c>
      <c r="H16" s="30" t="s">
        <v>121</v>
      </c>
      <c r="I16" s="28">
        <v>13309151917</v>
      </c>
      <c r="J16" s="44">
        <f t="shared" si="3"/>
        <v>115</v>
      </c>
      <c r="K16" s="44">
        <v>20</v>
      </c>
      <c r="L16" s="44">
        <v>20</v>
      </c>
      <c r="M16" s="44"/>
      <c r="N16" s="44"/>
      <c r="O16" s="44"/>
      <c r="P16" s="44"/>
      <c r="Q16" s="44"/>
      <c r="R16" s="44"/>
      <c r="S16" s="44"/>
      <c r="T16" s="44"/>
      <c r="U16" s="44"/>
      <c r="V16" s="44"/>
      <c r="W16" s="30">
        <v>95</v>
      </c>
      <c r="X16" s="46" t="s">
        <v>122</v>
      </c>
      <c r="Y16" s="44" t="s">
        <v>123</v>
      </c>
      <c r="Z16" s="44" t="s">
        <v>124</v>
      </c>
      <c r="AA16" s="44" t="s">
        <v>124</v>
      </c>
      <c r="AB16" s="44" t="s">
        <v>124</v>
      </c>
      <c r="AC16" s="44" t="s">
        <v>124</v>
      </c>
      <c r="AD16" s="50">
        <v>30</v>
      </c>
      <c r="AE16" s="50">
        <v>60</v>
      </c>
      <c r="AF16" s="30" t="s">
        <v>136</v>
      </c>
      <c r="AG16" s="54" t="s">
        <v>159</v>
      </c>
      <c r="AH16" s="30"/>
    </row>
    <row r="17" s="4" customFormat="1" ht="35.1" customHeight="1" spans="1:34">
      <c r="A17" s="28"/>
      <c r="B17" s="29" t="s">
        <v>160</v>
      </c>
      <c r="C17" s="29" t="s">
        <v>161</v>
      </c>
      <c r="D17" s="30" t="s">
        <v>157</v>
      </c>
      <c r="E17" s="30" t="s">
        <v>158</v>
      </c>
      <c r="F17" s="30" t="s">
        <v>119</v>
      </c>
      <c r="G17" s="30" t="s">
        <v>120</v>
      </c>
      <c r="H17" s="30" t="s">
        <v>121</v>
      </c>
      <c r="I17" s="28">
        <v>13309151917</v>
      </c>
      <c r="J17" s="44">
        <f t="shared" si="3"/>
        <v>125</v>
      </c>
      <c r="K17" s="44">
        <v>30</v>
      </c>
      <c r="L17" s="44">
        <v>17</v>
      </c>
      <c r="M17" s="44"/>
      <c r="N17" s="44"/>
      <c r="O17" s="44">
        <v>13</v>
      </c>
      <c r="P17" s="44"/>
      <c r="Q17" s="44"/>
      <c r="R17" s="44"/>
      <c r="S17" s="44"/>
      <c r="T17" s="44"/>
      <c r="U17" s="44"/>
      <c r="V17" s="44"/>
      <c r="W17" s="30">
        <v>95</v>
      </c>
      <c r="X17" s="46" t="s">
        <v>122</v>
      </c>
      <c r="Y17" s="44" t="s">
        <v>123</v>
      </c>
      <c r="Z17" s="44" t="s">
        <v>124</v>
      </c>
      <c r="AA17" s="44" t="s">
        <v>124</v>
      </c>
      <c r="AB17" s="44" t="s">
        <v>124</v>
      </c>
      <c r="AC17" s="44" t="s">
        <v>124</v>
      </c>
      <c r="AD17" s="50">
        <v>30</v>
      </c>
      <c r="AE17" s="50">
        <v>60</v>
      </c>
      <c r="AF17" s="30" t="s">
        <v>136</v>
      </c>
      <c r="AG17" s="54" t="s">
        <v>159</v>
      </c>
      <c r="AH17" s="30"/>
    </row>
    <row r="18" s="4" customFormat="1" ht="60" customHeight="1" spans="1:34">
      <c r="A18" s="28"/>
      <c r="B18" s="29" t="s">
        <v>162</v>
      </c>
      <c r="C18" s="29" t="s">
        <v>163</v>
      </c>
      <c r="D18" s="30" t="s">
        <v>164</v>
      </c>
      <c r="E18" s="30" t="s">
        <v>165</v>
      </c>
      <c r="F18" s="30" t="s">
        <v>119</v>
      </c>
      <c r="G18" s="30" t="s">
        <v>120</v>
      </c>
      <c r="H18" s="30" t="s">
        <v>121</v>
      </c>
      <c r="I18" s="28">
        <v>13309151917</v>
      </c>
      <c r="J18" s="44">
        <f t="shared" si="3"/>
        <v>110</v>
      </c>
      <c r="K18" s="44">
        <v>50</v>
      </c>
      <c r="L18" s="44">
        <v>50</v>
      </c>
      <c r="M18" s="44"/>
      <c r="N18" s="44"/>
      <c r="O18" s="44"/>
      <c r="P18" s="44"/>
      <c r="Q18" s="44"/>
      <c r="R18" s="44"/>
      <c r="S18" s="44"/>
      <c r="T18" s="44"/>
      <c r="U18" s="44"/>
      <c r="V18" s="44"/>
      <c r="W18" s="30">
        <v>60</v>
      </c>
      <c r="X18" s="46" t="s">
        <v>122</v>
      </c>
      <c r="Y18" s="44" t="s">
        <v>123</v>
      </c>
      <c r="Z18" s="44" t="s">
        <v>124</v>
      </c>
      <c r="AA18" s="44" t="s">
        <v>124</v>
      </c>
      <c r="AB18" s="44" t="s">
        <v>124</v>
      </c>
      <c r="AC18" s="44" t="s">
        <v>124</v>
      </c>
      <c r="AD18" s="50">
        <v>23</v>
      </c>
      <c r="AE18" s="50">
        <v>45</v>
      </c>
      <c r="AF18" s="30" t="s">
        <v>136</v>
      </c>
      <c r="AG18" s="54" t="s">
        <v>166</v>
      </c>
      <c r="AH18" s="30"/>
    </row>
    <row r="19" s="4" customFormat="1" ht="35.1" customHeight="1" spans="1:34">
      <c r="A19" s="28"/>
      <c r="B19" s="29" t="s">
        <v>167</v>
      </c>
      <c r="C19" s="29" t="s">
        <v>168</v>
      </c>
      <c r="D19" s="30" t="s">
        <v>134</v>
      </c>
      <c r="E19" s="30" t="s">
        <v>169</v>
      </c>
      <c r="F19" s="30" t="s">
        <v>119</v>
      </c>
      <c r="G19" s="30" t="s">
        <v>120</v>
      </c>
      <c r="H19" s="30" t="s">
        <v>121</v>
      </c>
      <c r="I19" s="28">
        <v>13309151917</v>
      </c>
      <c r="J19" s="44">
        <f t="shared" si="3"/>
        <v>35</v>
      </c>
      <c r="K19" s="44">
        <v>10</v>
      </c>
      <c r="L19" s="44">
        <v>10</v>
      </c>
      <c r="M19" s="44"/>
      <c r="N19" s="44"/>
      <c r="O19" s="44"/>
      <c r="P19" s="44"/>
      <c r="Q19" s="44"/>
      <c r="R19" s="44"/>
      <c r="S19" s="44"/>
      <c r="T19" s="44"/>
      <c r="U19" s="44"/>
      <c r="V19" s="44"/>
      <c r="W19" s="30">
        <v>25</v>
      </c>
      <c r="X19" s="46" t="s">
        <v>122</v>
      </c>
      <c r="Y19" s="44" t="s">
        <v>123</v>
      </c>
      <c r="Z19" s="44" t="s">
        <v>124</v>
      </c>
      <c r="AA19" s="44" t="s">
        <v>124</v>
      </c>
      <c r="AB19" s="44" t="s">
        <v>124</v>
      </c>
      <c r="AC19" s="44" t="s">
        <v>124</v>
      </c>
      <c r="AD19" s="50">
        <v>30</v>
      </c>
      <c r="AE19" s="50">
        <v>81</v>
      </c>
      <c r="AF19" s="30" t="s">
        <v>136</v>
      </c>
      <c r="AG19" s="54" t="s">
        <v>170</v>
      </c>
      <c r="AH19" s="30"/>
    </row>
    <row r="20" s="4" customFormat="1" ht="35.1" customHeight="1" spans="1:34">
      <c r="A20" s="28"/>
      <c r="B20" s="29" t="s">
        <v>171</v>
      </c>
      <c r="C20" s="29" t="s">
        <v>172</v>
      </c>
      <c r="D20" s="30" t="s">
        <v>164</v>
      </c>
      <c r="E20" s="30" t="s">
        <v>173</v>
      </c>
      <c r="F20" s="30" t="s">
        <v>119</v>
      </c>
      <c r="G20" s="30" t="s">
        <v>120</v>
      </c>
      <c r="H20" s="30" t="s">
        <v>121</v>
      </c>
      <c r="I20" s="28">
        <v>13309151917</v>
      </c>
      <c r="J20" s="44">
        <f t="shared" si="3"/>
        <v>40</v>
      </c>
      <c r="K20" s="44">
        <v>20</v>
      </c>
      <c r="L20" s="44">
        <v>20</v>
      </c>
      <c r="M20" s="44"/>
      <c r="N20" s="44"/>
      <c r="O20" s="44"/>
      <c r="P20" s="44"/>
      <c r="Q20" s="44"/>
      <c r="R20" s="44"/>
      <c r="S20" s="44"/>
      <c r="T20" s="44"/>
      <c r="U20" s="44"/>
      <c r="V20" s="44"/>
      <c r="W20" s="30">
        <v>20</v>
      </c>
      <c r="X20" s="46" t="s">
        <v>122</v>
      </c>
      <c r="Y20" s="44" t="s">
        <v>123</v>
      </c>
      <c r="Z20" s="44" t="s">
        <v>123</v>
      </c>
      <c r="AA20" s="44" t="s">
        <v>124</v>
      </c>
      <c r="AB20" s="44" t="s">
        <v>124</v>
      </c>
      <c r="AC20" s="44" t="s">
        <v>124</v>
      </c>
      <c r="AD20" s="50">
        <v>90</v>
      </c>
      <c r="AE20" s="50">
        <v>278</v>
      </c>
      <c r="AF20" s="30" t="s">
        <v>136</v>
      </c>
      <c r="AG20" s="54" t="s">
        <v>174</v>
      </c>
      <c r="AH20" s="30"/>
    </row>
    <row r="21" s="4" customFormat="1" ht="35.1" customHeight="1" spans="1:34">
      <c r="A21" s="28"/>
      <c r="B21" s="29" t="s">
        <v>175</v>
      </c>
      <c r="C21" s="29" t="s">
        <v>176</v>
      </c>
      <c r="D21" s="30" t="s">
        <v>144</v>
      </c>
      <c r="E21" s="30" t="s">
        <v>177</v>
      </c>
      <c r="F21" s="30" t="s">
        <v>119</v>
      </c>
      <c r="G21" s="30" t="s">
        <v>120</v>
      </c>
      <c r="H21" s="30" t="s">
        <v>121</v>
      </c>
      <c r="I21" s="28">
        <v>13309151917</v>
      </c>
      <c r="J21" s="44">
        <f t="shared" si="3"/>
        <v>50</v>
      </c>
      <c r="K21" s="44">
        <v>50</v>
      </c>
      <c r="L21" s="44">
        <v>50</v>
      </c>
      <c r="M21" s="44"/>
      <c r="N21" s="44"/>
      <c r="O21" s="44"/>
      <c r="P21" s="30"/>
      <c r="Q21" s="44"/>
      <c r="R21" s="44"/>
      <c r="S21" s="44"/>
      <c r="T21" s="44"/>
      <c r="U21" s="44"/>
      <c r="V21" s="44"/>
      <c r="W21" s="30"/>
      <c r="X21" s="46" t="s">
        <v>122</v>
      </c>
      <c r="Y21" s="44" t="s">
        <v>123</v>
      </c>
      <c r="Z21" s="44" t="s">
        <v>124</v>
      </c>
      <c r="AA21" s="44" t="s">
        <v>123</v>
      </c>
      <c r="AB21" s="44" t="s">
        <v>123</v>
      </c>
      <c r="AC21" s="44" t="s">
        <v>124</v>
      </c>
      <c r="AD21" s="50">
        <v>25</v>
      </c>
      <c r="AE21" s="50">
        <v>74</v>
      </c>
      <c r="AF21" s="30" t="s">
        <v>125</v>
      </c>
      <c r="AG21" s="54" t="s">
        <v>178</v>
      </c>
      <c r="AH21" s="30"/>
    </row>
    <row r="22" s="4" customFormat="1" ht="35.1" customHeight="1" spans="1:34">
      <c r="A22" s="28"/>
      <c r="B22" s="29" t="s">
        <v>179</v>
      </c>
      <c r="C22" s="29" t="s">
        <v>180</v>
      </c>
      <c r="D22" s="30" t="s">
        <v>181</v>
      </c>
      <c r="E22" s="30" t="s">
        <v>182</v>
      </c>
      <c r="F22" s="30" t="s">
        <v>119</v>
      </c>
      <c r="G22" s="30" t="s">
        <v>120</v>
      </c>
      <c r="H22" s="30" t="s">
        <v>121</v>
      </c>
      <c r="I22" s="28">
        <v>13309151917</v>
      </c>
      <c r="J22" s="44">
        <f t="shared" si="3"/>
        <v>50</v>
      </c>
      <c r="K22" s="44">
        <v>50</v>
      </c>
      <c r="L22" s="44">
        <v>50</v>
      </c>
      <c r="M22" s="44"/>
      <c r="N22" s="44"/>
      <c r="O22" s="44"/>
      <c r="P22" s="30"/>
      <c r="Q22" s="44"/>
      <c r="R22" s="44"/>
      <c r="S22" s="44"/>
      <c r="T22" s="44"/>
      <c r="U22" s="44"/>
      <c r="V22" s="44"/>
      <c r="W22" s="30"/>
      <c r="X22" s="46" t="s">
        <v>122</v>
      </c>
      <c r="Y22" s="44" t="s">
        <v>123</v>
      </c>
      <c r="Z22" s="44" t="s">
        <v>124</v>
      </c>
      <c r="AA22" s="44" t="s">
        <v>123</v>
      </c>
      <c r="AB22" s="44" t="s">
        <v>123</v>
      </c>
      <c r="AC22" s="44" t="s">
        <v>124</v>
      </c>
      <c r="AD22" s="50">
        <v>30</v>
      </c>
      <c r="AE22" s="50">
        <v>90</v>
      </c>
      <c r="AF22" s="30" t="s">
        <v>125</v>
      </c>
      <c r="AG22" s="54" t="s">
        <v>183</v>
      </c>
      <c r="AH22" s="30"/>
    </row>
    <row r="23" s="4" customFormat="1" ht="35.1" customHeight="1" spans="1:34">
      <c r="A23" s="28"/>
      <c r="B23" s="29" t="s">
        <v>184</v>
      </c>
      <c r="C23" s="29" t="s">
        <v>185</v>
      </c>
      <c r="D23" s="30" t="s">
        <v>148</v>
      </c>
      <c r="E23" s="30" t="s">
        <v>186</v>
      </c>
      <c r="F23" s="30" t="s">
        <v>119</v>
      </c>
      <c r="G23" s="30" t="s">
        <v>120</v>
      </c>
      <c r="H23" s="30" t="s">
        <v>121</v>
      </c>
      <c r="I23" s="28">
        <v>13309151917</v>
      </c>
      <c r="J23" s="44">
        <f t="shared" si="3"/>
        <v>25</v>
      </c>
      <c r="K23" s="44">
        <v>25</v>
      </c>
      <c r="L23" s="44">
        <v>25</v>
      </c>
      <c r="M23" s="44"/>
      <c r="N23" s="44"/>
      <c r="O23" s="44"/>
      <c r="P23" s="30"/>
      <c r="Q23" s="44"/>
      <c r="R23" s="44"/>
      <c r="S23" s="44"/>
      <c r="T23" s="44"/>
      <c r="U23" s="44"/>
      <c r="V23" s="44"/>
      <c r="W23" s="30"/>
      <c r="X23" s="46" t="s">
        <v>122</v>
      </c>
      <c r="Y23" s="44" t="s">
        <v>123</v>
      </c>
      <c r="Z23" s="44" t="s">
        <v>124</v>
      </c>
      <c r="AA23" s="44" t="s">
        <v>124</v>
      </c>
      <c r="AB23" s="44" t="s">
        <v>124</v>
      </c>
      <c r="AC23" s="44" t="s">
        <v>124</v>
      </c>
      <c r="AD23" s="50">
        <v>30</v>
      </c>
      <c r="AE23" s="50">
        <v>80</v>
      </c>
      <c r="AF23" s="30" t="s">
        <v>125</v>
      </c>
      <c r="AG23" s="54" t="s">
        <v>187</v>
      </c>
      <c r="AH23" s="30"/>
    </row>
    <row r="24" s="4" customFormat="1" ht="35.1" customHeight="1" spans="1:34">
      <c r="A24" s="28"/>
      <c r="B24" s="29" t="s">
        <v>188</v>
      </c>
      <c r="C24" s="29" t="s">
        <v>189</v>
      </c>
      <c r="D24" s="30" t="s">
        <v>190</v>
      </c>
      <c r="E24" s="30" t="s">
        <v>191</v>
      </c>
      <c r="F24" s="30" t="s">
        <v>119</v>
      </c>
      <c r="G24" s="30" t="s">
        <v>120</v>
      </c>
      <c r="H24" s="30" t="s">
        <v>121</v>
      </c>
      <c r="I24" s="28">
        <v>13309151917</v>
      </c>
      <c r="J24" s="44">
        <f t="shared" si="3"/>
        <v>50</v>
      </c>
      <c r="K24" s="44">
        <v>50</v>
      </c>
      <c r="L24" s="44">
        <v>50</v>
      </c>
      <c r="M24" s="44"/>
      <c r="N24" s="44"/>
      <c r="O24" s="44"/>
      <c r="P24" s="30"/>
      <c r="Q24" s="44"/>
      <c r="R24" s="44"/>
      <c r="S24" s="44"/>
      <c r="T24" s="44"/>
      <c r="U24" s="44"/>
      <c r="V24" s="44"/>
      <c r="W24" s="30"/>
      <c r="X24" s="46" t="s">
        <v>122</v>
      </c>
      <c r="Y24" s="44" t="s">
        <v>123</v>
      </c>
      <c r="Z24" s="44" t="s">
        <v>123</v>
      </c>
      <c r="AA24" s="44" t="s">
        <v>123</v>
      </c>
      <c r="AB24" s="44" t="s">
        <v>123</v>
      </c>
      <c r="AC24" s="44" t="s">
        <v>124</v>
      </c>
      <c r="AD24" s="50">
        <v>30</v>
      </c>
      <c r="AE24" s="50">
        <v>75</v>
      </c>
      <c r="AF24" s="30" t="s">
        <v>125</v>
      </c>
      <c r="AG24" s="54" t="s">
        <v>192</v>
      </c>
      <c r="AH24" s="30"/>
    </row>
    <row r="25" s="4" customFormat="1" ht="35.1" customHeight="1" spans="1:34">
      <c r="A25" s="28"/>
      <c r="B25" s="29" t="s">
        <v>193</v>
      </c>
      <c r="C25" s="29" t="s">
        <v>194</v>
      </c>
      <c r="D25" s="30" t="s">
        <v>195</v>
      </c>
      <c r="E25" s="30" t="s">
        <v>196</v>
      </c>
      <c r="F25" s="30" t="s">
        <v>119</v>
      </c>
      <c r="G25" s="30" t="s">
        <v>120</v>
      </c>
      <c r="H25" s="30" t="s">
        <v>121</v>
      </c>
      <c r="I25" s="28">
        <v>13309151917</v>
      </c>
      <c r="J25" s="44">
        <f t="shared" si="3"/>
        <v>50</v>
      </c>
      <c r="K25" s="44">
        <v>50</v>
      </c>
      <c r="L25" s="44">
        <v>50</v>
      </c>
      <c r="M25" s="44"/>
      <c r="N25" s="44"/>
      <c r="O25" s="44"/>
      <c r="P25" s="30"/>
      <c r="Q25" s="44"/>
      <c r="R25" s="44"/>
      <c r="S25" s="44"/>
      <c r="T25" s="44"/>
      <c r="U25" s="44"/>
      <c r="V25" s="44"/>
      <c r="W25" s="30"/>
      <c r="X25" s="46" t="s">
        <v>122</v>
      </c>
      <c r="Y25" s="44" t="s">
        <v>123</v>
      </c>
      <c r="Z25" s="44" t="s">
        <v>123</v>
      </c>
      <c r="AA25" s="44" t="s">
        <v>123</v>
      </c>
      <c r="AB25" s="44" t="s">
        <v>123</v>
      </c>
      <c r="AC25" s="44" t="s">
        <v>124</v>
      </c>
      <c r="AD25" s="50">
        <v>51</v>
      </c>
      <c r="AE25" s="50">
        <v>69</v>
      </c>
      <c r="AF25" s="30" t="s">
        <v>125</v>
      </c>
      <c r="AG25" s="54" t="s">
        <v>197</v>
      </c>
      <c r="AH25" s="30"/>
    </row>
    <row r="26" s="4" customFormat="1" ht="35.1" customHeight="1" spans="1:34">
      <c r="A26" s="28"/>
      <c r="B26" s="29" t="s">
        <v>198</v>
      </c>
      <c r="C26" s="29" t="s">
        <v>199</v>
      </c>
      <c r="D26" s="30" t="s">
        <v>129</v>
      </c>
      <c r="E26" s="30" t="s">
        <v>130</v>
      </c>
      <c r="F26" s="30" t="s">
        <v>119</v>
      </c>
      <c r="G26" s="30" t="s">
        <v>120</v>
      </c>
      <c r="H26" s="30" t="s">
        <v>121</v>
      </c>
      <c r="I26" s="28">
        <v>13309151917</v>
      </c>
      <c r="J26" s="44">
        <f t="shared" si="3"/>
        <v>50</v>
      </c>
      <c r="K26" s="44">
        <v>50</v>
      </c>
      <c r="L26" s="44">
        <v>50</v>
      </c>
      <c r="M26" s="44"/>
      <c r="N26" s="44"/>
      <c r="O26" s="44"/>
      <c r="P26" s="30"/>
      <c r="Q26" s="44"/>
      <c r="R26" s="44"/>
      <c r="S26" s="44"/>
      <c r="T26" s="44"/>
      <c r="U26" s="44"/>
      <c r="V26" s="44"/>
      <c r="W26" s="30"/>
      <c r="X26" s="46" t="s">
        <v>122</v>
      </c>
      <c r="Y26" s="44" t="s">
        <v>123</v>
      </c>
      <c r="Z26" s="44" t="s">
        <v>123</v>
      </c>
      <c r="AA26" s="44" t="s">
        <v>123</v>
      </c>
      <c r="AB26" s="44" t="s">
        <v>123</v>
      </c>
      <c r="AC26" s="44" t="s">
        <v>124</v>
      </c>
      <c r="AD26" s="50">
        <v>30</v>
      </c>
      <c r="AE26" s="50">
        <v>81</v>
      </c>
      <c r="AF26" s="30" t="s">
        <v>125</v>
      </c>
      <c r="AG26" s="54" t="s">
        <v>170</v>
      </c>
      <c r="AH26" s="30"/>
    </row>
    <row r="27" s="4" customFormat="1" ht="74" customHeight="1" spans="1:34">
      <c r="A27" s="28"/>
      <c r="B27" s="29" t="s">
        <v>200</v>
      </c>
      <c r="C27" s="29" t="s">
        <v>201</v>
      </c>
      <c r="D27" s="30" t="s">
        <v>190</v>
      </c>
      <c r="E27" s="30" t="s">
        <v>202</v>
      </c>
      <c r="F27" s="30" t="s">
        <v>119</v>
      </c>
      <c r="G27" s="30" t="s">
        <v>203</v>
      </c>
      <c r="H27" s="30" t="s">
        <v>204</v>
      </c>
      <c r="I27" s="28">
        <v>13709156852</v>
      </c>
      <c r="J27" s="44">
        <f t="shared" si="3"/>
        <v>150</v>
      </c>
      <c r="K27" s="44">
        <v>150</v>
      </c>
      <c r="L27" s="44"/>
      <c r="M27" s="44">
        <v>150</v>
      </c>
      <c r="N27" s="44"/>
      <c r="O27" s="44"/>
      <c r="P27" s="30"/>
      <c r="Q27" s="44"/>
      <c r="R27" s="44"/>
      <c r="S27" s="44"/>
      <c r="T27" s="44"/>
      <c r="U27" s="44"/>
      <c r="V27" s="44"/>
      <c r="W27" s="30"/>
      <c r="X27" s="46" t="s">
        <v>122</v>
      </c>
      <c r="Y27" s="44" t="s">
        <v>123</v>
      </c>
      <c r="Z27" s="44" t="s">
        <v>124</v>
      </c>
      <c r="AA27" s="44" t="s">
        <v>123</v>
      </c>
      <c r="AB27" s="44" t="s">
        <v>123</v>
      </c>
      <c r="AC27" s="44" t="s">
        <v>124</v>
      </c>
      <c r="AD27" s="50">
        <v>28</v>
      </c>
      <c r="AE27" s="50">
        <v>61</v>
      </c>
      <c r="AF27" s="30" t="s">
        <v>125</v>
      </c>
      <c r="AG27" s="54" t="s">
        <v>205</v>
      </c>
      <c r="AH27" s="30"/>
    </row>
    <row r="28" s="4" customFormat="1" ht="35.1" customHeight="1" spans="1:34">
      <c r="A28" s="28"/>
      <c r="B28" s="29" t="s">
        <v>206</v>
      </c>
      <c r="C28" s="29" t="s">
        <v>207</v>
      </c>
      <c r="D28" s="30" t="s">
        <v>134</v>
      </c>
      <c r="E28" s="30" t="s">
        <v>208</v>
      </c>
      <c r="F28" s="30" t="s">
        <v>119</v>
      </c>
      <c r="G28" s="30" t="s">
        <v>120</v>
      </c>
      <c r="H28" s="30" t="s">
        <v>121</v>
      </c>
      <c r="I28" s="28">
        <v>13309151917</v>
      </c>
      <c r="J28" s="44">
        <f t="shared" si="3"/>
        <v>30</v>
      </c>
      <c r="K28" s="44">
        <v>30</v>
      </c>
      <c r="L28" s="44">
        <v>30</v>
      </c>
      <c r="M28" s="44"/>
      <c r="N28" s="44"/>
      <c r="O28" s="44"/>
      <c r="P28" s="30"/>
      <c r="Q28" s="44"/>
      <c r="R28" s="44"/>
      <c r="S28" s="44"/>
      <c r="T28" s="44"/>
      <c r="U28" s="44"/>
      <c r="V28" s="44"/>
      <c r="W28" s="30"/>
      <c r="X28" s="46" t="s">
        <v>122</v>
      </c>
      <c r="Y28" s="44" t="s">
        <v>123</v>
      </c>
      <c r="Z28" s="44" t="s">
        <v>124</v>
      </c>
      <c r="AA28" s="44" t="s">
        <v>123</v>
      </c>
      <c r="AB28" s="44" t="s">
        <v>123</v>
      </c>
      <c r="AC28" s="44" t="s">
        <v>124</v>
      </c>
      <c r="AD28" s="50">
        <v>12</v>
      </c>
      <c r="AE28" s="50">
        <v>27</v>
      </c>
      <c r="AF28" s="30" t="s">
        <v>125</v>
      </c>
      <c r="AG28" s="54" t="s">
        <v>209</v>
      </c>
      <c r="AH28" s="30"/>
    </row>
    <row r="29" s="4" customFormat="1" ht="35.1" customHeight="1" spans="1:34">
      <c r="A29" s="28"/>
      <c r="B29" s="29" t="s">
        <v>210</v>
      </c>
      <c r="C29" s="29" t="s">
        <v>211</v>
      </c>
      <c r="D29" s="30" t="s">
        <v>181</v>
      </c>
      <c r="E29" s="30" t="s">
        <v>182</v>
      </c>
      <c r="F29" s="30" t="s">
        <v>119</v>
      </c>
      <c r="G29" s="30" t="s">
        <v>120</v>
      </c>
      <c r="H29" s="30" t="s">
        <v>121</v>
      </c>
      <c r="I29" s="28">
        <v>13309151917</v>
      </c>
      <c r="J29" s="44">
        <f t="shared" si="3"/>
        <v>40</v>
      </c>
      <c r="K29" s="44">
        <v>40</v>
      </c>
      <c r="L29" s="44">
        <v>40</v>
      </c>
      <c r="M29" s="44"/>
      <c r="N29" s="44"/>
      <c r="O29" s="44"/>
      <c r="P29" s="30"/>
      <c r="Q29" s="44"/>
      <c r="R29" s="44"/>
      <c r="S29" s="44"/>
      <c r="T29" s="44"/>
      <c r="U29" s="44"/>
      <c r="V29" s="44"/>
      <c r="W29" s="30"/>
      <c r="X29" s="46" t="s">
        <v>122</v>
      </c>
      <c r="Y29" s="44" t="s">
        <v>123</v>
      </c>
      <c r="Z29" s="44" t="s">
        <v>124</v>
      </c>
      <c r="AA29" s="44" t="s">
        <v>123</v>
      </c>
      <c r="AB29" s="44" t="s">
        <v>123</v>
      </c>
      <c r="AC29" s="44" t="s">
        <v>124</v>
      </c>
      <c r="AD29" s="50">
        <v>32</v>
      </c>
      <c r="AE29" s="50">
        <v>75</v>
      </c>
      <c r="AF29" s="30" t="s">
        <v>125</v>
      </c>
      <c r="AG29" s="54" t="s">
        <v>192</v>
      </c>
      <c r="AH29" s="30"/>
    </row>
    <row r="30" s="4" customFormat="1" ht="82" customHeight="1" spans="1:34">
      <c r="A30" s="28"/>
      <c r="B30" s="29" t="s">
        <v>212</v>
      </c>
      <c r="C30" s="29" t="s">
        <v>213</v>
      </c>
      <c r="D30" s="30" t="s">
        <v>214</v>
      </c>
      <c r="E30" s="30" t="s">
        <v>215</v>
      </c>
      <c r="F30" s="30" t="s">
        <v>119</v>
      </c>
      <c r="G30" s="30" t="s">
        <v>216</v>
      </c>
      <c r="H30" s="30" t="s">
        <v>217</v>
      </c>
      <c r="I30" s="30">
        <v>13772233678</v>
      </c>
      <c r="J30" s="44">
        <f t="shared" si="3"/>
        <v>340</v>
      </c>
      <c r="K30" s="44">
        <v>100</v>
      </c>
      <c r="L30" s="44">
        <v>100</v>
      </c>
      <c r="M30" s="44"/>
      <c r="N30" s="44"/>
      <c r="O30" s="44"/>
      <c r="P30" s="30"/>
      <c r="Q30" s="44"/>
      <c r="R30" s="44"/>
      <c r="S30" s="44"/>
      <c r="T30" s="44"/>
      <c r="U30" s="44"/>
      <c r="V30" s="44"/>
      <c r="W30" s="30">
        <v>240</v>
      </c>
      <c r="X30" s="46" t="s">
        <v>122</v>
      </c>
      <c r="Y30" s="44" t="s">
        <v>123</v>
      </c>
      <c r="Z30" s="44" t="s">
        <v>123</v>
      </c>
      <c r="AA30" s="44" t="s">
        <v>124</v>
      </c>
      <c r="AB30" s="44" t="s">
        <v>124</v>
      </c>
      <c r="AC30" s="44" t="s">
        <v>124</v>
      </c>
      <c r="AD30" s="50">
        <v>300</v>
      </c>
      <c r="AE30" s="50">
        <v>755</v>
      </c>
      <c r="AF30" s="30" t="s">
        <v>136</v>
      </c>
      <c r="AG30" s="54" t="s">
        <v>218</v>
      </c>
      <c r="AH30" s="30"/>
    </row>
    <row r="31" s="4" customFormat="1" ht="59" customHeight="1" spans="1:34">
      <c r="A31" s="28"/>
      <c r="B31" s="29" t="s">
        <v>219</v>
      </c>
      <c r="C31" s="29" t="s">
        <v>220</v>
      </c>
      <c r="D31" s="30" t="s">
        <v>129</v>
      </c>
      <c r="E31" s="30" t="s">
        <v>221</v>
      </c>
      <c r="F31" s="30" t="s">
        <v>119</v>
      </c>
      <c r="G31" s="30" t="s">
        <v>203</v>
      </c>
      <c r="H31" s="30" t="s">
        <v>204</v>
      </c>
      <c r="I31" s="28">
        <v>13709156852</v>
      </c>
      <c r="J31" s="44">
        <f t="shared" si="3"/>
        <v>80</v>
      </c>
      <c r="K31" s="44">
        <v>80</v>
      </c>
      <c r="L31" s="44"/>
      <c r="M31" s="44">
        <v>80</v>
      </c>
      <c r="N31" s="44"/>
      <c r="O31" s="44"/>
      <c r="P31" s="30"/>
      <c r="Q31" s="44"/>
      <c r="R31" s="44"/>
      <c r="S31" s="44"/>
      <c r="T31" s="44"/>
      <c r="U31" s="44"/>
      <c r="V31" s="44"/>
      <c r="W31" s="30"/>
      <c r="X31" s="46" t="s">
        <v>122</v>
      </c>
      <c r="Y31" s="44" t="s">
        <v>123</v>
      </c>
      <c r="Z31" s="44" t="s">
        <v>123</v>
      </c>
      <c r="AA31" s="44" t="s">
        <v>124</v>
      </c>
      <c r="AB31" s="44" t="s">
        <v>124</v>
      </c>
      <c r="AC31" s="44" t="s">
        <v>124</v>
      </c>
      <c r="AD31" s="50">
        <v>21</v>
      </c>
      <c r="AE31" s="50">
        <v>46</v>
      </c>
      <c r="AF31" s="30" t="s">
        <v>136</v>
      </c>
      <c r="AG31" s="54" t="s">
        <v>222</v>
      </c>
      <c r="AH31" s="30"/>
    </row>
    <row r="32" s="4" customFormat="1" ht="64" customHeight="1" spans="1:34">
      <c r="A32" s="28"/>
      <c r="B32" s="29" t="s">
        <v>223</v>
      </c>
      <c r="C32" s="29" t="s">
        <v>224</v>
      </c>
      <c r="D32" s="30" t="s">
        <v>139</v>
      </c>
      <c r="E32" s="30" t="s">
        <v>225</v>
      </c>
      <c r="F32" s="30" t="s">
        <v>119</v>
      </c>
      <c r="G32" s="30" t="s">
        <v>203</v>
      </c>
      <c r="H32" s="30" t="s">
        <v>204</v>
      </c>
      <c r="I32" s="28">
        <v>13709156852</v>
      </c>
      <c r="J32" s="44">
        <f t="shared" si="3"/>
        <v>121</v>
      </c>
      <c r="K32" s="44">
        <v>100</v>
      </c>
      <c r="L32" s="44"/>
      <c r="M32" s="44">
        <v>100</v>
      </c>
      <c r="N32" s="44"/>
      <c r="O32" s="44"/>
      <c r="P32" s="30"/>
      <c r="Q32" s="44"/>
      <c r="R32" s="44"/>
      <c r="S32" s="44"/>
      <c r="T32" s="44"/>
      <c r="U32" s="44"/>
      <c r="V32" s="44"/>
      <c r="W32" s="30">
        <v>21</v>
      </c>
      <c r="X32" s="46" t="s">
        <v>122</v>
      </c>
      <c r="Y32" s="44" t="s">
        <v>123</v>
      </c>
      <c r="Z32" s="44" t="s">
        <v>124</v>
      </c>
      <c r="AA32" s="44" t="s">
        <v>124</v>
      </c>
      <c r="AB32" s="44" t="s">
        <v>124</v>
      </c>
      <c r="AC32" s="44" t="s">
        <v>124</v>
      </c>
      <c r="AD32" s="50">
        <v>21</v>
      </c>
      <c r="AE32" s="50">
        <v>46</v>
      </c>
      <c r="AF32" s="30" t="s">
        <v>136</v>
      </c>
      <c r="AG32" s="54" t="s">
        <v>222</v>
      </c>
      <c r="AH32" s="30"/>
    </row>
    <row r="33" s="4" customFormat="1" ht="79" customHeight="1" spans="1:34">
      <c r="A33" s="28"/>
      <c r="B33" s="29" t="s">
        <v>226</v>
      </c>
      <c r="C33" s="29" t="s">
        <v>227</v>
      </c>
      <c r="D33" s="30" t="s">
        <v>190</v>
      </c>
      <c r="E33" s="30" t="s">
        <v>191</v>
      </c>
      <c r="F33" s="30" t="s">
        <v>119</v>
      </c>
      <c r="G33" s="30" t="s">
        <v>120</v>
      </c>
      <c r="H33" s="30" t="s">
        <v>121</v>
      </c>
      <c r="I33" s="28">
        <v>13309151917</v>
      </c>
      <c r="J33" s="44">
        <f t="shared" si="3"/>
        <v>180</v>
      </c>
      <c r="K33" s="44">
        <v>60</v>
      </c>
      <c r="L33" s="44">
        <v>60</v>
      </c>
      <c r="M33" s="44"/>
      <c r="N33" s="44"/>
      <c r="O33" s="44"/>
      <c r="P33" s="30"/>
      <c r="Q33" s="44"/>
      <c r="R33" s="44"/>
      <c r="S33" s="44"/>
      <c r="T33" s="44"/>
      <c r="U33" s="44"/>
      <c r="V33" s="44"/>
      <c r="W33" s="30">
        <v>120</v>
      </c>
      <c r="X33" s="46" t="s">
        <v>122</v>
      </c>
      <c r="Y33" s="44" t="s">
        <v>123</v>
      </c>
      <c r="Z33" s="44" t="s">
        <v>123</v>
      </c>
      <c r="AA33" s="44" t="s">
        <v>124</v>
      </c>
      <c r="AB33" s="44" t="s">
        <v>124</v>
      </c>
      <c r="AC33" s="44" t="s">
        <v>124</v>
      </c>
      <c r="AD33" s="50">
        <v>150</v>
      </c>
      <c r="AE33" s="50">
        <v>350</v>
      </c>
      <c r="AF33" s="30" t="s">
        <v>136</v>
      </c>
      <c r="AG33" s="54" t="s">
        <v>228</v>
      </c>
      <c r="AH33" s="30"/>
    </row>
    <row r="34" s="4" customFormat="1" ht="35.1" customHeight="1" spans="1:34">
      <c r="A34" s="28"/>
      <c r="B34" s="29" t="s">
        <v>229</v>
      </c>
      <c r="C34" s="29" t="s">
        <v>230</v>
      </c>
      <c r="D34" s="30" t="s">
        <v>144</v>
      </c>
      <c r="E34" s="30" t="s">
        <v>177</v>
      </c>
      <c r="F34" s="30" t="s">
        <v>119</v>
      </c>
      <c r="G34" s="30" t="s">
        <v>120</v>
      </c>
      <c r="H34" s="30" t="s">
        <v>121</v>
      </c>
      <c r="I34" s="28">
        <v>13309151917</v>
      </c>
      <c r="J34" s="44">
        <f t="shared" si="3"/>
        <v>120</v>
      </c>
      <c r="K34" s="44">
        <v>30</v>
      </c>
      <c r="L34" s="44">
        <v>30</v>
      </c>
      <c r="M34" s="44"/>
      <c r="N34" s="44"/>
      <c r="O34" s="44"/>
      <c r="P34" s="30"/>
      <c r="Q34" s="44"/>
      <c r="R34" s="44"/>
      <c r="S34" s="44"/>
      <c r="T34" s="44"/>
      <c r="U34" s="44"/>
      <c r="V34" s="44"/>
      <c r="W34" s="30">
        <v>90</v>
      </c>
      <c r="X34" s="46" t="s">
        <v>122</v>
      </c>
      <c r="Y34" s="44" t="s">
        <v>123</v>
      </c>
      <c r="Z34" s="44" t="s">
        <v>124</v>
      </c>
      <c r="AA34" s="44" t="s">
        <v>124</v>
      </c>
      <c r="AB34" s="44" t="s">
        <v>124</v>
      </c>
      <c r="AC34" s="44" t="s">
        <v>124</v>
      </c>
      <c r="AD34" s="50">
        <v>90</v>
      </c>
      <c r="AE34" s="50">
        <v>161</v>
      </c>
      <c r="AF34" s="30" t="s">
        <v>136</v>
      </c>
      <c r="AG34" s="54" t="s">
        <v>231</v>
      </c>
      <c r="AH34" s="30"/>
    </row>
    <row r="35" s="4" customFormat="1" ht="45" customHeight="1" spans="1:34">
      <c r="A35" s="28"/>
      <c r="B35" s="29" t="s">
        <v>232</v>
      </c>
      <c r="C35" s="29" t="s">
        <v>233</v>
      </c>
      <c r="D35" s="30" t="s">
        <v>117</v>
      </c>
      <c r="E35" s="30" t="s">
        <v>234</v>
      </c>
      <c r="F35" s="30" t="s">
        <v>119</v>
      </c>
      <c r="G35" s="30" t="s">
        <v>120</v>
      </c>
      <c r="H35" s="30" t="s">
        <v>121</v>
      </c>
      <c r="I35" s="28">
        <v>13309151917</v>
      </c>
      <c r="J35" s="44">
        <f t="shared" si="3"/>
        <v>785</v>
      </c>
      <c r="K35" s="44">
        <v>750</v>
      </c>
      <c r="L35" s="44">
        <v>40</v>
      </c>
      <c r="M35" s="44">
        <v>710</v>
      </c>
      <c r="N35" s="44"/>
      <c r="O35" s="44"/>
      <c r="P35" s="30"/>
      <c r="Q35" s="44"/>
      <c r="R35" s="44"/>
      <c r="S35" s="44"/>
      <c r="T35" s="44"/>
      <c r="U35" s="44"/>
      <c r="V35" s="44"/>
      <c r="W35" s="30">
        <v>35</v>
      </c>
      <c r="X35" s="46" t="s">
        <v>122</v>
      </c>
      <c r="Y35" s="44" t="s">
        <v>123</v>
      </c>
      <c r="Z35" s="44" t="s">
        <v>124</v>
      </c>
      <c r="AA35" s="44" t="s">
        <v>124</v>
      </c>
      <c r="AB35" s="44" t="s">
        <v>124</v>
      </c>
      <c r="AC35" s="44" t="s">
        <v>124</v>
      </c>
      <c r="AD35" s="50">
        <v>35</v>
      </c>
      <c r="AE35" s="50">
        <v>86</v>
      </c>
      <c r="AF35" s="30" t="s">
        <v>136</v>
      </c>
      <c r="AG35" s="54" t="s">
        <v>235</v>
      </c>
      <c r="AH35" s="30"/>
    </row>
    <row r="36" s="4" customFormat="1" ht="168" customHeight="1" spans="1:34">
      <c r="A36" s="28"/>
      <c r="B36" s="29" t="s">
        <v>236</v>
      </c>
      <c r="C36" s="29" t="s">
        <v>237</v>
      </c>
      <c r="D36" s="30" t="s">
        <v>238</v>
      </c>
      <c r="E36" s="30" t="s">
        <v>238</v>
      </c>
      <c r="F36" s="30" t="s">
        <v>119</v>
      </c>
      <c r="G36" s="30" t="s">
        <v>216</v>
      </c>
      <c r="H36" s="30" t="s">
        <v>217</v>
      </c>
      <c r="I36" s="30">
        <v>13772233678</v>
      </c>
      <c r="J36" s="44">
        <f t="shared" si="3"/>
        <v>300</v>
      </c>
      <c r="K36" s="44"/>
      <c r="L36" s="44"/>
      <c r="M36" s="44"/>
      <c r="N36" s="44"/>
      <c r="O36" s="44"/>
      <c r="P36" s="30">
        <v>300</v>
      </c>
      <c r="Q36" s="44"/>
      <c r="R36" s="44"/>
      <c r="S36" s="44"/>
      <c r="T36" s="44"/>
      <c r="U36" s="44"/>
      <c r="V36" s="44"/>
      <c r="W36" s="30"/>
      <c r="X36" s="46" t="s">
        <v>122</v>
      </c>
      <c r="Y36" s="44" t="s">
        <v>123</v>
      </c>
      <c r="Z36" s="44" t="s">
        <v>123</v>
      </c>
      <c r="AA36" s="44" t="s">
        <v>124</v>
      </c>
      <c r="AB36" s="44" t="s">
        <v>124</v>
      </c>
      <c r="AC36" s="44" t="s">
        <v>124</v>
      </c>
      <c r="AD36" s="50">
        <v>50</v>
      </c>
      <c r="AE36" s="50">
        <v>125</v>
      </c>
      <c r="AF36" s="30" t="s">
        <v>136</v>
      </c>
      <c r="AG36" s="54" t="s">
        <v>239</v>
      </c>
      <c r="AH36" s="30"/>
    </row>
    <row r="37" s="4" customFormat="1" ht="35.1" customHeight="1" spans="1:34">
      <c r="A37" s="28"/>
      <c r="B37" s="29" t="s">
        <v>240</v>
      </c>
      <c r="C37" s="29" t="s">
        <v>241</v>
      </c>
      <c r="D37" s="30" t="s">
        <v>157</v>
      </c>
      <c r="E37" s="30" t="s">
        <v>158</v>
      </c>
      <c r="F37" s="30" t="s">
        <v>119</v>
      </c>
      <c r="G37" s="30" t="s">
        <v>120</v>
      </c>
      <c r="H37" s="30" t="s">
        <v>121</v>
      </c>
      <c r="I37" s="28">
        <v>13309151917</v>
      </c>
      <c r="J37" s="44">
        <f t="shared" si="3"/>
        <v>160</v>
      </c>
      <c r="K37" s="44">
        <v>50</v>
      </c>
      <c r="L37" s="44">
        <v>50</v>
      </c>
      <c r="M37" s="44"/>
      <c r="N37" s="44"/>
      <c r="O37" s="44"/>
      <c r="P37" s="44"/>
      <c r="Q37" s="44"/>
      <c r="R37" s="44"/>
      <c r="S37" s="44"/>
      <c r="T37" s="44"/>
      <c r="U37" s="44"/>
      <c r="V37" s="44"/>
      <c r="W37" s="30">
        <v>110</v>
      </c>
      <c r="X37" s="46" t="s">
        <v>122</v>
      </c>
      <c r="Y37" s="44" t="s">
        <v>123</v>
      </c>
      <c r="Z37" s="44" t="s">
        <v>124</v>
      </c>
      <c r="AA37" s="44" t="s">
        <v>123</v>
      </c>
      <c r="AB37" s="44" t="s">
        <v>123</v>
      </c>
      <c r="AC37" s="44" t="s">
        <v>124</v>
      </c>
      <c r="AD37" s="50">
        <v>59</v>
      </c>
      <c r="AE37" s="50">
        <v>160</v>
      </c>
      <c r="AF37" s="30" t="s">
        <v>125</v>
      </c>
      <c r="AG37" s="54" t="s">
        <v>242</v>
      </c>
      <c r="AH37" s="30"/>
    </row>
    <row r="38" s="4" customFormat="1" ht="35.1" customHeight="1" spans="1:34">
      <c r="A38" s="28"/>
      <c r="B38" s="29" t="s">
        <v>243</v>
      </c>
      <c r="C38" s="29" t="s">
        <v>244</v>
      </c>
      <c r="D38" s="30" t="s">
        <v>117</v>
      </c>
      <c r="E38" s="30" t="s">
        <v>245</v>
      </c>
      <c r="F38" s="30" t="s">
        <v>119</v>
      </c>
      <c r="G38" s="30" t="s">
        <v>120</v>
      </c>
      <c r="H38" s="30" t="s">
        <v>121</v>
      </c>
      <c r="I38" s="28">
        <v>13309151917</v>
      </c>
      <c r="J38" s="44">
        <f t="shared" si="3"/>
        <v>80</v>
      </c>
      <c r="K38" s="44">
        <v>25</v>
      </c>
      <c r="L38" s="44">
        <v>25</v>
      </c>
      <c r="M38" s="44"/>
      <c r="N38" s="44"/>
      <c r="O38" s="44"/>
      <c r="P38" s="44"/>
      <c r="Q38" s="44"/>
      <c r="R38" s="44"/>
      <c r="S38" s="44"/>
      <c r="T38" s="44"/>
      <c r="U38" s="44"/>
      <c r="V38" s="44"/>
      <c r="W38" s="30">
        <v>55</v>
      </c>
      <c r="X38" s="46" t="s">
        <v>122</v>
      </c>
      <c r="Y38" s="44" t="s">
        <v>123</v>
      </c>
      <c r="Z38" s="44" t="s">
        <v>123</v>
      </c>
      <c r="AA38" s="44" t="s">
        <v>123</v>
      </c>
      <c r="AB38" s="44" t="s">
        <v>123</v>
      </c>
      <c r="AC38" s="44" t="s">
        <v>124</v>
      </c>
      <c r="AD38" s="50">
        <v>20</v>
      </c>
      <c r="AE38" s="50">
        <v>65</v>
      </c>
      <c r="AF38" s="30" t="s">
        <v>125</v>
      </c>
      <c r="AG38" s="54" t="s">
        <v>246</v>
      </c>
      <c r="AH38" s="30"/>
    </row>
    <row r="39" s="4" customFormat="1" ht="35.1" customHeight="1" spans="1:34">
      <c r="A39" s="28"/>
      <c r="B39" s="29" t="s">
        <v>247</v>
      </c>
      <c r="C39" s="29" t="s">
        <v>248</v>
      </c>
      <c r="D39" s="30" t="s">
        <v>144</v>
      </c>
      <c r="E39" s="30" t="s">
        <v>249</v>
      </c>
      <c r="F39" s="30" t="s">
        <v>119</v>
      </c>
      <c r="G39" s="30" t="s">
        <v>120</v>
      </c>
      <c r="H39" s="30" t="s">
        <v>121</v>
      </c>
      <c r="I39" s="28">
        <v>13309151917</v>
      </c>
      <c r="J39" s="44">
        <f t="shared" si="3"/>
        <v>80</v>
      </c>
      <c r="K39" s="44">
        <v>25</v>
      </c>
      <c r="L39" s="44">
        <v>25</v>
      </c>
      <c r="M39" s="44"/>
      <c r="N39" s="44"/>
      <c r="O39" s="44"/>
      <c r="P39" s="44"/>
      <c r="Q39" s="44"/>
      <c r="R39" s="44"/>
      <c r="S39" s="44"/>
      <c r="T39" s="44"/>
      <c r="U39" s="44"/>
      <c r="V39" s="44"/>
      <c r="W39" s="30">
        <v>55</v>
      </c>
      <c r="X39" s="46" t="s">
        <v>122</v>
      </c>
      <c r="Y39" s="44" t="s">
        <v>123</v>
      </c>
      <c r="Z39" s="44" t="s">
        <v>123</v>
      </c>
      <c r="AA39" s="44" t="s">
        <v>123</v>
      </c>
      <c r="AB39" s="44" t="s">
        <v>123</v>
      </c>
      <c r="AC39" s="44" t="s">
        <v>124</v>
      </c>
      <c r="AD39" s="50">
        <v>20</v>
      </c>
      <c r="AE39" s="50">
        <v>65</v>
      </c>
      <c r="AF39" s="30" t="s">
        <v>125</v>
      </c>
      <c r="AG39" s="54" t="s">
        <v>246</v>
      </c>
      <c r="AH39" s="30"/>
    </row>
    <row r="40" s="4" customFormat="1" ht="35.1" customHeight="1" spans="1:34">
      <c r="A40" s="28"/>
      <c r="B40" s="29" t="s">
        <v>250</v>
      </c>
      <c r="C40" s="29" t="s">
        <v>251</v>
      </c>
      <c r="D40" s="30" t="s">
        <v>134</v>
      </c>
      <c r="E40" s="30" t="s">
        <v>252</v>
      </c>
      <c r="F40" s="30" t="s">
        <v>119</v>
      </c>
      <c r="G40" s="30" t="s">
        <v>120</v>
      </c>
      <c r="H40" s="30" t="s">
        <v>121</v>
      </c>
      <c r="I40" s="28">
        <v>13309151917</v>
      </c>
      <c r="J40" s="44">
        <f t="shared" si="3"/>
        <v>80</v>
      </c>
      <c r="K40" s="44">
        <v>25</v>
      </c>
      <c r="L40" s="44">
        <v>25</v>
      </c>
      <c r="M40" s="44"/>
      <c r="N40" s="44"/>
      <c r="O40" s="44"/>
      <c r="P40" s="44"/>
      <c r="Q40" s="44"/>
      <c r="R40" s="44"/>
      <c r="S40" s="44"/>
      <c r="T40" s="44"/>
      <c r="U40" s="44"/>
      <c r="V40" s="44"/>
      <c r="W40" s="30">
        <v>55</v>
      </c>
      <c r="X40" s="46" t="s">
        <v>122</v>
      </c>
      <c r="Y40" s="44" t="s">
        <v>123</v>
      </c>
      <c r="Z40" s="44" t="s">
        <v>124</v>
      </c>
      <c r="AA40" s="44" t="s">
        <v>123</v>
      </c>
      <c r="AB40" s="44" t="s">
        <v>123</v>
      </c>
      <c r="AC40" s="44" t="s">
        <v>124</v>
      </c>
      <c r="AD40" s="50">
        <v>20</v>
      </c>
      <c r="AE40" s="50">
        <v>65</v>
      </c>
      <c r="AF40" s="30" t="s">
        <v>125</v>
      </c>
      <c r="AG40" s="54" t="s">
        <v>246</v>
      </c>
      <c r="AH40" s="30"/>
    </row>
    <row r="41" s="4" customFormat="1" ht="35.1" customHeight="1" spans="1:34">
      <c r="A41" s="28"/>
      <c r="B41" s="29" t="s">
        <v>253</v>
      </c>
      <c r="C41" s="29" t="s">
        <v>254</v>
      </c>
      <c r="D41" s="30" t="s">
        <v>157</v>
      </c>
      <c r="E41" s="30" t="s">
        <v>255</v>
      </c>
      <c r="F41" s="30" t="s">
        <v>119</v>
      </c>
      <c r="G41" s="30" t="s">
        <v>120</v>
      </c>
      <c r="H41" s="30" t="s">
        <v>121</v>
      </c>
      <c r="I41" s="28">
        <v>13309151917</v>
      </c>
      <c r="J41" s="44">
        <f t="shared" si="3"/>
        <v>80</v>
      </c>
      <c r="K41" s="44">
        <v>25</v>
      </c>
      <c r="L41" s="44">
        <v>25</v>
      </c>
      <c r="M41" s="44"/>
      <c r="N41" s="44"/>
      <c r="O41" s="44"/>
      <c r="P41" s="44"/>
      <c r="Q41" s="44"/>
      <c r="R41" s="44"/>
      <c r="S41" s="44"/>
      <c r="T41" s="44"/>
      <c r="U41" s="44"/>
      <c r="V41" s="44"/>
      <c r="W41" s="30">
        <v>55</v>
      </c>
      <c r="X41" s="46" t="s">
        <v>122</v>
      </c>
      <c r="Y41" s="44" t="s">
        <v>123</v>
      </c>
      <c r="Z41" s="44" t="s">
        <v>123</v>
      </c>
      <c r="AA41" s="44" t="s">
        <v>123</v>
      </c>
      <c r="AB41" s="44" t="s">
        <v>123</v>
      </c>
      <c r="AC41" s="44" t="s">
        <v>124</v>
      </c>
      <c r="AD41" s="50">
        <v>20</v>
      </c>
      <c r="AE41" s="50">
        <v>65</v>
      </c>
      <c r="AF41" s="30" t="s">
        <v>125</v>
      </c>
      <c r="AG41" s="54" t="s">
        <v>246</v>
      </c>
      <c r="AH41" s="30"/>
    </row>
    <row r="42" s="4" customFormat="1" ht="35.1" customHeight="1" spans="1:34">
      <c r="A42" s="28"/>
      <c r="B42" s="29" t="s">
        <v>256</v>
      </c>
      <c r="C42" s="29" t="s">
        <v>257</v>
      </c>
      <c r="D42" s="30" t="s">
        <v>157</v>
      </c>
      <c r="E42" s="30" t="s">
        <v>258</v>
      </c>
      <c r="F42" s="30" t="s">
        <v>119</v>
      </c>
      <c r="G42" s="30" t="s">
        <v>120</v>
      </c>
      <c r="H42" s="30" t="s">
        <v>121</v>
      </c>
      <c r="I42" s="28">
        <v>13309151917</v>
      </c>
      <c r="J42" s="44">
        <f t="shared" si="3"/>
        <v>120</v>
      </c>
      <c r="K42" s="44">
        <v>40</v>
      </c>
      <c r="L42" s="44">
        <v>40</v>
      </c>
      <c r="M42" s="44"/>
      <c r="N42" s="44"/>
      <c r="O42" s="44"/>
      <c r="P42" s="44"/>
      <c r="Q42" s="44"/>
      <c r="R42" s="44"/>
      <c r="S42" s="44"/>
      <c r="T42" s="44"/>
      <c r="U42" s="44"/>
      <c r="V42" s="44"/>
      <c r="W42" s="30">
        <v>80</v>
      </c>
      <c r="X42" s="46" t="s">
        <v>122</v>
      </c>
      <c r="Y42" s="44" t="s">
        <v>123</v>
      </c>
      <c r="Z42" s="44" t="s">
        <v>123</v>
      </c>
      <c r="AA42" s="44" t="s">
        <v>123</v>
      </c>
      <c r="AB42" s="44" t="s">
        <v>123</v>
      </c>
      <c r="AC42" s="44" t="s">
        <v>124</v>
      </c>
      <c r="AD42" s="50">
        <v>30</v>
      </c>
      <c r="AE42" s="50">
        <v>90</v>
      </c>
      <c r="AF42" s="30" t="s">
        <v>125</v>
      </c>
      <c r="AG42" s="54" t="s">
        <v>183</v>
      </c>
      <c r="AH42" s="30"/>
    </row>
    <row r="43" s="4" customFormat="1" ht="35.1" customHeight="1" spans="1:34">
      <c r="A43" s="28"/>
      <c r="B43" s="29" t="s">
        <v>259</v>
      </c>
      <c r="C43" s="29" t="s">
        <v>260</v>
      </c>
      <c r="D43" s="30" t="s">
        <v>181</v>
      </c>
      <c r="E43" s="30" t="s">
        <v>261</v>
      </c>
      <c r="F43" s="30" t="s">
        <v>119</v>
      </c>
      <c r="G43" s="30" t="s">
        <v>120</v>
      </c>
      <c r="H43" s="30" t="s">
        <v>121</v>
      </c>
      <c r="I43" s="28">
        <v>13309151917</v>
      </c>
      <c r="J43" s="44">
        <f t="shared" si="3"/>
        <v>80</v>
      </c>
      <c r="K43" s="44">
        <v>25</v>
      </c>
      <c r="L43" s="44">
        <v>25</v>
      </c>
      <c r="M43" s="44"/>
      <c r="N43" s="44"/>
      <c r="O43" s="44"/>
      <c r="P43" s="44"/>
      <c r="Q43" s="44"/>
      <c r="R43" s="44"/>
      <c r="S43" s="44"/>
      <c r="T43" s="44"/>
      <c r="U43" s="44"/>
      <c r="V43" s="44"/>
      <c r="W43" s="30">
        <v>55</v>
      </c>
      <c r="X43" s="46" t="s">
        <v>122</v>
      </c>
      <c r="Y43" s="44" t="s">
        <v>123</v>
      </c>
      <c r="Z43" s="44" t="s">
        <v>124</v>
      </c>
      <c r="AA43" s="44" t="s">
        <v>123</v>
      </c>
      <c r="AB43" s="44" t="s">
        <v>123</v>
      </c>
      <c r="AC43" s="44" t="s">
        <v>124</v>
      </c>
      <c r="AD43" s="50">
        <v>20</v>
      </c>
      <c r="AE43" s="50">
        <v>65</v>
      </c>
      <c r="AF43" s="30" t="s">
        <v>125</v>
      </c>
      <c r="AG43" s="54" t="s">
        <v>246</v>
      </c>
      <c r="AH43" s="30"/>
    </row>
    <row r="44" s="4" customFormat="1" ht="35.1" customHeight="1" spans="1:34">
      <c r="A44" s="28"/>
      <c r="B44" s="29" t="s">
        <v>262</v>
      </c>
      <c r="C44" s="29" t="s">
        <v>263</v>
      </c>
      <c r="D44" s="30" t="s">
        <v>190</v>
      </c>
      <c r="E44" s="30" t="s">
        <v>264</v>
      </c>
      <c r="F44" s="30" t="s">
        <v>119</v>
      </c>
      <c r="G44" s="30" t="s">
        <v>120</v>
      </c>
      <c r="H44" s="30" t="s">
        <v>121</v>
      </c>
      <c r="I44" s="28">
        <v>13309151917</v>
      </c>
      <c r="J44" s="44">
        <f t="shared" si="3"/>
        <v>180</v>
      </c>
      <c r="K44" s="44">
        <v>55</v>
      </c>
      <c r="L44" s="44">
        <v>55</v>
      </c>
      <c r="M44" s="44"/>
      <c r="N44" s="44"/>
      <c r="O44" s="44"/>
      <c r="P44" s="44"/>
      <c r="Q44" s="44"/>
      <c r="R44" s="44"/>
      <c r="S44" s="44"/>
      <c r="T44" s="44"/>
      <c r="U44" s="44"/>
      <c r="V44" s="44"/>
      <c r="W44" s="30">
        <v>125</v>
      </c>
      <c r="X44" s="46" t="s">
        <v>122</v>
      </c>
      <c r="Y44" s="44" t="s">
        <v>123</v>
      </c>
      <c r="Z44" s="44" t="s">
        <v>124</v>
      </c>
      <c r="AA44" s="44" t="s">
        <v>123</v>
      </c>
      <c r="AB44" s="44" t="s">
        <v>123</v>
      </c>
      <c r="AC44" s="44" t="s">
        <v>124</v>
      </c>
      <c r="AD44" s="50">
        <v>20</v>
      </c>
      <c r="AE44" s="50">
        <v>65</v>
      </c>
      <c r="AF44" s="30" t="s">
        <v>125</v>
      </c>
      <c r="AG44" s="54" t="s">
        <v>246</v>
      </c>
      <c r="AH44" s="30"/>
    </row>
    <row r="45" s="4" customFormat="1" ht="35.1" customHeight="1" spans="1:34">
      <c r="A45" s="28"/>
      <c r="B45" s="29" t="s">
        <v>265</v>
      </c>
      <c r="C45" s="29" t="s">
        <v>266</v>
      </c>
      <c r="D45" s="30" t="s">
        <v>139</v>
      </c>
      <c r="E45" s="30" t="s">
        <v>225</v>
      </c>
      <c r="F45" s="30" t="s">
        <v>119</v>
      </c>
      <c r="G45" s="30" t="s">
        <v>120</v>
      </c>
      <c r="H45" s="30" t="s">
        <v>121</v>
      </c>
      <c r="I45" s="28">
        <v>13309151917</v>
      </c>
      <c r="J45" s="44">
        <f t="shared" si="3"/>
        <v>40</v>
      </c>
      <c r="K45" s="44">
        <v>12</v>
      </c>
      <c r="L45" s="44">
        <v>12</v>
      </c>
      <c r="M45" s="44"/>
      <c r="N45" s="44"/>
      <c r="O45" s="44"/>
      <c r="P45" s="44"/>
      <c r="Q45" s="44"/>
      <c r="R45" s="44"/>
      <c r="S45" s="44"/>
      <c r="T45" s="44"/>
      <c r="U45" s="44"/>
      <c r="V45" s="44"/>
      <c r="W45" s="30">
        <v>28</v>
      </c>
      <c r="X45" s="46" t="s">
        <v>122</v>
      </c>
      <c r="Y45" s="44" t="s">
        <v>123</v>
      </c>
      <c r="Z45" s="44" t="s">
        <v>124</v>
      </c>
      <c r="AA45" s="44" t="s">
        <v>123</v>
      </c>
      <c r="AB45" s="44" t="s">
        <v>123</v>
      </c>
      <c r="AC45" s="44" t="s">
        <v>124</v>
      </c>
      <c r="AD45" s="50">
        <v>10</v>
      </c>
      <c r="AE45" s="50">
        <v>30</v>
      </c>
      <c r="AF45" s="30" t="s">
        <v>125</v>
      </c>
      <c r="AG45" s="54" t="s">
        <v>154</v>
      </c>
      <c r="AH45" s="30"/>
    </row>
    <row r="46" s="4" customFormat="1" ht="35.1" customHeight="1" spans="1:34">
      <c r="A46" s="28"/>
      <c r="B46" s="29" t="s">
        <v>267</v>
      </c>
      <c r="C46" s="29" t="s">
        <v>268</v>
      </c>
      <c r="D46" s="30" t="s">
        <v>195</v>
      </c>
      <c r="E46" s="30" t="s">
        <v>269</v>
      </c>
      <c r="F46" s="30" t="s">
        <v>119</v>
      </c>
      <c r="G46" s="30" t="s">
        <v>120</v>
      </c>
      <c r="H46" s="30" t="s">
        <v>121</v>
      </c>
      <c r="I46" s="28">
        <v>13309151917</v>
      </c>
      <c r="J46" s="44">
        <f t="shared" si="3"/>
        <v>40</v>
      </c>
      <c r="K46" s="44">
        <v>12</v>
      </c>
      <c r="L46" s="44">
        <v>12</v>
      </c>
      <c r="M46" s="44"/>
      <c r="N46" s="44"/>
      <c r="O46" s="44"/>
      <c r="P46" s="44"/>
      <c r="Q46" s="44"/>
      <c r="R46" s="44"/>
      <c r="S46" s="44"/>
      <c r="T46" s="44"/>
      <c r="U46" s="44"/>
      <c r="V46" s="44"/>
      <c r="W46" s="30">
        <v>28</v>
      </c>
      <c r="X46" s="46" t="s">
        <v>122</v>
      </c>
      <c r="Y46" s="44" t="s">
        <v>123</v>
      </c>
      <c r="Z46" s="44" t="s">
        <v>123</v>
      </c>
      <c r="AA46" s="44" t="s">
        <v>123</v>
      </c>
      <c r="AB46" s="44" t="s">
        <v>123</v>
      </c>
      <c r="AC46" s="44" t="s">
        <v>124</v>
      </c>
      <c r="AD46" s="50">
        <v>10</v>
      </c>
      <c r="AE46" s="50">
        <v>30</v>
      </c>
      <c r="AF46" s="30" t="s">
        <v>125</v>
      </c>
      <c r="AG46" s="54" t="s">
        <v>154</v>
      </c>
      <c r="AH46" s="30"/>
    </row>
    <row r="47" s="4" customFormat="1" ht="35.1" customHeight="1" spans="1:34">
      <c r="A47" s="28"/>
      <c r="B47" s="29" t="s">
        <v>270</v>
      </c>
      <c r="C47" s="29" t="s">
        <v>271</v>
      </c>
      <c r="D47" s="30" t="s">
        <v>272</v>
      </c>
      <c r="E47" s="30" t="s">
        <v>273</v>
      </c>
      <c r="F47" s="30" t="s">
        <v>119</v>
      </c>
      <c r="G47" s="30" t="s">
        <v>120</v>
      </c>
      <c r="H47" s="30" t="s">
        <v>121</v>
      </c>
      <c r="I47" s="28">
        <v>13309151917</v>
      </c>
      <c r="J47" s="44">
        <f t="shared" si="3"/>
        <v>40</v>
      </c>
      <c r="K47" s="44">
        <v>12</v>
      </c>
      <c r="L47" s="44">
        <v>12</v>
      </c>
      <c r="M47" s="44"/>
      <c r="N47" s="44"/>
      <c r="O47" s="44"/>
      <c r="P47" s="44"/>
      <c r="Q47" s="44"/>
      <c r="R47" s="44"/>
      <c r="S47" s="44"/>
      <c r="T47" s="44"/>
      <c r="U47" s="44"/>
      <c r="V47" s="44"/>
      <c r="W47" s="30">
        <v>28</v>
      </c>
      <c r="X47" s="46" t="s">
        <v>122</v>
      </c>
      <c r="Y47" s="44" t="s">
        <v>123</v>
      </c>
      <c r="Z47" s="44" t="s">
        <v>123</v>
      </c>
      <c r="AA47" s="44" t="s">
        <v>123</v>
      </c>
      <c r="AB47" s="44" t="s">
        <v>123</v>
      </c>
      <c r="AC47" s="44" t="s">
        <v>124</v>
      </c>
      <c r="AD47" s="50">
        <v>10</v>
      </c>
      <c r="AE47" s="50">
        <v>30</v>
      </c>
      <c r="AF47" s="30" t="s">
        <v>125</v>
      </c>
      <c r="AG47" s="54" t="s">
        <v>154</v>
      </c>
      <c r="AH47" s="30"/>
    </row>
    <row r="48" s="4" customFormat="1" ht="49" customHeight="1" spans="1:34">
      <c r="A48" s="28"/>
      <c r="B48" s="29" t="s">
        <v>274</v>
      </c>
      <c r="C48" s="29" t="s">
        <v>275</v>
      </c>
      <c r="D48" s="30" t="s">
        <v>181</v>
      </c>
      <c r="E48" s="30" t="s">
        <v>261</v>
      </c>
      <c r="F48" s="30" t="s">
        <v>119</v>
      </c>
      <c r="G48" s="30" t="s">
        <v>120</v>
      </c>
      <c r="H48" s="30" t="s">
        <v>121</v>
      </c>
      <c r="I48" s="28">
        <v>13309151917</v>
      </c>
      <c r="J48" s="44">
        <f t="shared" si="3"/>
        <v>200</v>
      </c>
      <c r="K48" s="44">
        <v>50</v>
      </c>
      <c r="L48" s="44">
        <v>50</v>
      </c>
      <c r="M48" s="44"/>
      <c r="N48" s="44"/>
      <c r="O48" s="44"/>
      <c r="P48" s="44"/>
      <c r="Q48" s="44"/>
      <c r="R48" s="44"/>
      <c r="S48" s="44"/>
      <c r="T48" s="44"/>
      <c r="U48" s="44"/>
      <c r="V48" s="44"/>
      <c r="W48" s="30">
        <v>150</v>
      </c>
      <c r="X48" s="46" t="s">
        <v>122</v>
      </c>
      <c r="Y48" s="44" t="s">
        <v>123</v>
      </c>
      <c r="Z48" s="44" t="s">
        <v>124</v>
      </c>
      <c r="AA48" s="44" t="s">
        <v>123</v>
      </c>
      <c r="AB48" s="44" t="s">
        <v>123</v>
      </c>
      <c r="AC48" s="44" t="s">
        <v>124</v>
      </c>
      <c r="AD48" s="50">
        <v>10</v>
      </c>
      <c r="AE48" s="50">
        <v>25</v>
      </c>
      <c r="AF48" s="30" t="s">
        <v>125</v>
      </c>
      <c r="AG48" s="54" t="s">
        <v>276</v>
      </c>
      <c r="AH48" s="30"/>
    </row>
    <row r="49" s="4" customFormat="1" ht="35.1" customHeight="1" spans="1:34">
      <c r="A49" s="28"/>
      <c r="B49" s="29" t="s">
        <v>277</v>
      </c>
      <c r="C49" s="29" t="s">
        <v>278</v>
      </c>
      <c r="D49" s="30" t="s">
        <v>139</v>
      </c>
      <c r="E49" s="30" t="s">
        <v>140</v>
      </c>
      <c r="F49" s="30" t="s">
        <v>119</v>
      </c>
      <c r="G49" s="30" t="s">
        <v>120</v>
      </c>
      <c r="H49" s="30" t="s">
        <v>121</v>
      </c>
      <c r="I49" s="28">
        <v>13309151917</v>
      </c>
      <c r="J49" s="44">
        <f t="shared" si="3"/>
        <v>120</v>
      </c>
      <c r="K49" s="44">
        <v>40</v>
      </c>
      <c r="L49" s="44">
        <v>40</v>
      </c>
      <c r="M49" s="44"/>
      <c r="N49" s="44"/>
      <c r="O49" s="44"/>
      <c r="P49" s="44"/>
      <c r="Q49" s="44"/>
      <c r="R49" s="44"/>
      <c r="S49" s="44"/>
      <c r="T49" s="44"/>
      <c r="U49" s="44"/>
      <c r="V49" s="44"/>
      <c r="W49" s="30">
        <v>80</v>
      </c>
      <c r="X49" s="46" t="s">
        <v>122</v>
      </c>
      <c r="Y49" s="44" t="s">
        <v>123</v>
      </c>
      <c r="Z49" s="44" t="s">
        <v>123</v>
      </c>
      <c r="AA49" s="44" t="s">
        <v>124</v>
      </c>
      <c r="AB49" s="44" t="s">
        <v>124</v>
      </c>
      <c r="AC49" s="44" t="s">
        <v>124</v>
      </c>
      <c r="AD49" s="50">
        <v>9</v>
      </c>
      <c r="AE49" s="50">
        <v>14</v>
      </c>
      <c r="AF49" s="30" t="s">
        <v>136</v>
      </c>
      <c r="AG49" s="54" t="s">
        <v>279</v>
      </c>
      <c r="AH49" s="30"/>
    </row>
    <row r="50" s="4" customFormat="1" ht="35.1" customHeight="1" spans="1:34">
      <c r="A50" s="28"/>
      <c r="B50" s="29" t="s">
        <v>280</v>
      </c>
      <c r="C50" s="29" t="s">
        <v>281</v>
      </c>
      <c r="D50" s="30" t="s">
        <v>129</v>
      </c>
      <c r="E50" s="30" t="s">
        <v>282</v>
      </c>
      <c r="F50" s="30" t="s">
        <v>119</v>
      </c>
      <c r="G50" s="30" t="s">
        <v>120</v>
      </c>
      <c r="H50" s="30" t="s">
        <v>121</v>
      </c>
      <c r="I50" s="28">
        <v>13309151917</v>
      </c>
      <c r="J50" s="44">
        <f t="shared" si="3"/>
        <v>480</v>
      </c>
      <c r="K50" s="44">
        <v>220</v>
      </c>
      <c r="L50" s="44">
        <v>220</v>
      </c>
      <c r="M50" s="44"/>
      <c r="N50" s="44"/>
      <c r="O50" s="44"/>
      <c r="P50" s="44"/>
      <c r="Q50" s="44"/>
      <c r="R50" s="44"/>
      <c r="S50" s="44"/>
      <c r="T50" s="44"/>
      <c r="U50" s="44"/>
      <c r="V50" s="44"/>
      <c r="W50" s="30">
        <v>260</v>
      </c>
      <c r="X50" s="46" t="s">
        <v>122</v>
      </c>
      <c r="Y50" s="44" t="s">
        <v>123</v>
      </c>
      <c r="Z50" s="44" t="s">
        <v>123</v>
      </c>
      <c r="AA50" s="44" t="s">
        <v>124</v>
      </c>
      <c r="AB50" s="44" t="s">
        <v>124</v>
      </c>
      <c r="AC50" s="44" t="s">
        <v>124</v>
      </c>
      <c r="AD50" s="50">
        <v>30</v>
      </c>
      <c r="AE50" s="50">
        <v>90</v>
      </c>
      <c r="AF50" s="30" t="s">
        <v>136</v>
      </c>
      <c r="AG50" s="54" t="s">
        <v>183</v>
      </c>
      <c r="AH50" s="30"/>
    </row>
    <row r="51" s="4" customFormat="1" ht="35.1" customHeight="1" spans="1:34">
      <c r="A51" s="28"/>
      <c r="B51" s="29" t="s">
        <v>283</v>
      </c>
      <c r="C51" s="29" t="s">
        <v>284</v>
      </c>
      <c r="D51" s="30" t="s">
        <v>148</v>
      </c>
      <c r="E51" s="30" t="s">
        <v>285</v>
      </c>
      <c r="F51" s="30" t="s">
        <v>119</v>
      </c>
      <c r="G51" s="30" t="s">
        <v>120</v>
      </c>
      <c r="H51" s="30" t="s">
        <v>121</v>
      </c>
      <c r="I51" s="28">
        <v>13309151917</v>
      </c>
      <c r="J51" s="44">
        <f t="shared" si="3"/>
        <v>40</v>
      </c>
      <c r="K51" s="44">
        <v>12</v>
      </c>
      <c r="L51" s="44">
        <v>12</v>
      </c>
      <c r="M51" s="44"/>
      <c r="N51" s="44"/>
      <c r="O51" s="44"/>
      <c r="P51" s="44"/>
      <c r="Q51" s="44"/>
      <c r="R51" s="44"/>
      <c r="S51" s="44"/>
      <c r="T51" s="44"/>
      <c r="U51" s="44"/>
      <c r="V51" s="44"/>
      <c r="W51" s="30">
        <v>28</v>
      </c>
      <c r="X51" s="46" t="s">
        <v>122</v>
      </c>
      <c r="Y51" s="44" t="s">
        <v>123</v>
      </c>
      <c r="Z51" s="44" t="s">
        <v>123</v>
      </c>
      <c r="AA51" s="44" t="s">
        <v>124</v>
      </c>
      <c r="AB51" s="44" t="s">
        <v>124</v>
      </c>
      <c r="AC51" s="44" t="s">
        <v>124</v>
      </c>
      <c r="AD51" s="50">
        <v>10</v>
      </c>
      <c r="AE51" s="50">
        <v>30</v>
      </c>
      <c r="AF51" s="30" t="s">
        <v>136</v>
      </c>
      <c r="AG51" s="54" t="s">
        <v>154</v>
      </c>
      <c r="AH51" s="30"/>
    </row>
    <row r="52" s="4" customFormat="1" ht="35.1" customHeight="1" spans="1:34">
      <c r="A52" s="28"/>
      <c r="B52" s="29" t="s">
        <v>286</v>
      </c>
      <c r="C52" s="29" t="s">
        <v>287</v>
      </c>
      <c r="D52" s="30" t="s">
        <v>164</v>
      </c>
      <c r="E52" s="30" t="s">
        <v>288</v>
      </c>
      <c r="F52" s="30" t="s">
        <v>119</v>
      </c>
      <c r="G52" s="30" t="s">
        <v>120</v>
      </c>
      <c r="H52" s="30" t="s">
        <v>121</v>
      </c>
      <c r="I52" s="28">
        <v>13309151917</v>
      </c>
      <c r="J52" s="44">
        <f t="shared" si="3"/>
        <v>40</v>
      </c>
      <c r="K52" s="44">
        <v>12</v>
      </c>
      <c r="L52" s="44">
        <v>12</v>
      </c>
      <c r="M52" s="44"/>
      <c r="N52" s="44"/>
      <c r="O52" s="44"/>
      <c r="P52" s="44"/>
      <c r="Q52" s="44"/>
      <c r="R52" s="44"/>
      <c r="S52" s="44"/>
      <c r="T52" s="44"/>
      <c r="U52" s="44"/>
      <c r="V52" s="44"/>
      <c r="W52" s="30">
        <v>28</v>
      </c>
      <c r="X52" s="46" t="s">
        <v>122</v>
      </c>
      <c r="Y52" s="44" t="s">
        <v>123</v>
      </c>
      <c r="Z52" s="44" t="s">
        <v>123</v>
      </c>
      <c r="AA52" s="44" t="s">
        <v>124</v>
      </c>
      <c r="AB52" s="44" t="s">
        <v>124</v>
      </c>
      <c r="AC52" s="44" t="s">
        <v>124</v>
      </c>
      <c r="AD52" s="50">
        <v>10</v>
      </c>
      <c r="AE52" s="50">
        <v>30</v>
      </c>
      <c r="AF52" s="30" t="s">
        <v>136</v>
      </c>
      <c r="AG52" s="54" t="s">
        <v>154</v>
      </c>
      <c r="AH52" s="30"/>
    </row>
    <row r="53" s="4" customFormat="1" ht="35.1" customHeight="1" spans="1:34">
      <c r="A53" s="28"/>
      <c r="B53" s="29" t="s">
        <v>289</v>
      </c>
      <c r="C53" s="29" t="s">
        <v>290</v>
      </c>
      <c r="D53" s="30" t="s">
        <v>181</v>
      </c>
      <c r="E53" s="30" t="s">
        <v>182</v>
      </c>
      <c r="F53" s="30" t="s">
        <v>119</v>
      </c>
      <c r="G53" s="30" t="s">
        <v>120</v>
      </c>
      <c r="H53" s="30" t="s">
        <v>121</v>
      </c>
      <c r="I53" s="28">
        <v>13309151917</v>
      </c>
      <c r="J53" s="44">
        <f t="shared" si="3"/>
        <v>12</v>
      </c>
      <c r="K53" s="44">
        <v>12</v>
      </c>
      <c r="L53" s="44">
        <v>12</v>
      </c>
      <c r="M53" s="44"/>
      <c r="N53" s="44"/>
      <c r="O53" s="44"/>
      <c r="P53" s="44"/>
      <c r="Q53" s="44"/>
      <c r="R53" s="44"/>
      <c r="S53" s="44"/>
      <c r="T53" s="44"/>
      <c r="U53" s="44"/>
      <c r="V53" s="44"/>
      <c r="W53" s="30"/>
      <c r="X53" s="46" t="s">
        <v>122</v>
      </c>
      <c r="Y53" s="44" t="s">
        <v>123</v>
      </c>
      <c r="Z53" s="44" t="s">
        <v>124</v>
      </c>
      <c r="AA53" s="44" t="s">
        <v>124</v>
      </c>
      <c r="AB53" s="44" t="s">
        <v>124</v>
      </c>
      <c r="AC53" s="44" t="s">
        <v>124</v>
      </c>
      <c r="AD53" s="50">
        <v>33</v>
      </c>
      <c r="AE53" s="50">
        <v>99</v>
      </c>
      <c r="AF53" s="30" t="s">
        <v>136</v>
      </c>
      <c r="AG53" s="54" t="s">
        <v>291</v>
      </c>
      <c r="AH53" s="30"/>
    </row>
    <row r="54" s="4" customFormat="1" ht="35.1" customHeight="1" spans="1:34">
      <c r="A54" s="28"/>
      <c r="B54" s="29" t="s">
        <v>292</v>
      </c>
      <c r="C54" s="29" t="s">
        <v>293</v>
      </c>
      <c r="D54" s="30" t="s">
        <v>139</v>
      </c>
      <c r="E54" s="30" t="s">
        <v>140</v>
      </c>
      <c r="F54" s="30" t="s">
        <v>119</v>
      </c>
      <c r="G54" s="30" t="s">
        <v>120</v>
      </c>
      <c r="H54" s="30" t="s">
        <v>121</v>
      </c>
      <c r="I54" s="28">
        <v>13309151917</v>
      </c>
      <c r="J54" s="44">
        <f t="shared" si="3"/>
        <v>60</v>
      </c>
      <c r="K54" s="44">
        <v>20</v>
      </c>
      <c r="L54" s="44">
        <v>20</v>
      </c>
      <c r="M54" s="44"/>
      <c r="N54" s="44"/>
      <c r="O54" s="44"/>
      <c r="P54" s="44"/>
      <c r="Q54" s="44"/>
      <c r="R54" s="44"/>
      <c r="S54" s="44"/>
      <c r="T54" s="44"/>
      <c r="U54" s="44"/>
      <c r="V54" s="44"/>
      <c r="W54" s="30">
        <v>40</v>
      </c>
      <c r="X54" s="46" t="s">
        <v>122</v>
      </c>
      <c r="Y54" s="44" t="s">
        <v>123</v>
      </c>
      <c r="Z54" s="44" t="s">
        <v>123</v>
      </c>
      <c r="AA54" s="44" t="s">
        <v>124</v>
      </c>
      <c r="AB54" s="44" t="s">
        <v>124</v>
      </c>
      <c r="AC54" s="44" t="s">
        <v>124</v>
      </c>
      <c r="AD54" s="50">
        <v>32</v>
      </c>
      <c r="AE54" s="50">
        <v>118</v>
      </c>
      <c r="AF54" s="30" t="s">
        <v>136</v>
      </c>
      <c r="AG54" s="54" t="s">
        <v>294</v>
      </c>
      <c r="AH54" s="30"/>
    </row>
    <row r="55" s="4" customFormat="1" ht="47" customHeight="1" spans="1:34">
      <c r="A55" s="28"/>
      <c r="B55" s="29" t="s">
        <v>295</v>
      </c>
      <c r="C55" s="29" t="s">
        <v>296</v>
      </c>
      <c r="D55" s="30" t="s">
        <v>117</v>
      </c>
      <c r="E55" s="30" t="s">
        <v>297</v>
      </c>
      <c r="F55" s="30" t="s">
        <v>119</v>
      </c>
      <c r="G55" s="30" t="s">
        <v>120</v>
      </c>
      <c r="H55" s="30" t="s">
        <v>121</v>
      </c>
      <c r="I55" s="28">
        <v>13309151917</v>
      </c>
      <c r="J55" s="44">
        <f t="shared" si="3"/>
        <v>200</v>
      </c>
      <c r="K55" s="44">
        <v>50</v>
      </c>
      <c r="L55" s="44">
        <v>50</v>
      </c>
      <c r="M55" s="44"/>
      <c r="N55" s="44"/>
      <c r="O55" s="44"/>
      <c r="P55" s="44"/>
      <c r="Q55" s="44"/>
      <c r="R55" s="44"/>
      <c r="S55" s="44"/>
      <c r="T55" s="44"/>
      <c r="U55" s="44"/>
      <c r="V55" s="44"/>
      <c r="W55" s="30">
        <v>150</v>
      </c>
      <c r="X55" s="46" t="s">
        <v>122</v>
      </c>
      <c r="Y55" s="44" t="s">
        <v>123</v>
      </c>
      <c r="Z55" s="44" t="s">
        <v>124</v>
      </c>
      <c r="AA55" s="44" t="s">
        <v>124</v>
      </c>
      <c r="AB55" s="44" t="s">
        <v>124</v>
      </c>
      <c r="AC55" s="44" t="s">
        <v>124</v>
      </c>
      <c r="AD55" s="50">
        <v>150</v>
      </c>
      <c r="AE55" s="50">
        <v>500</v>
      </c>
      <c r="AF55" s="30" t="s">
        <v>136</v>
      </c>
      <c r="AG55" s="54" t="s">
        <v>298</v>
      </c>
      <c r="AH55" s="30"/>
    </row>
    <row r="56" s="4" customFormat="1" ht="35.1" customHeight="1" spans="1:34">
      <c r="A56" s="31"/>
      <c r="B56" s="29" t="s">
        <v>299</v>
      </c>
      <c r="C56" s="29" t="s">
        <v>300</v>
      </c>
      <c r="D56" s="30" t="s">
        <v>181</v>
      </c>
      <c r="E56" s="30" t="s">
        <v>261</v>
      </c>
      <c r="F56" s="30" t="s">
        <v>119</v>
      </c>
      <c r="G56" s="30" t="s">
        <v>216</v>
      </c>
      <c r="H56" s="30" t="s">
        <v>217</v>
      </c>
      <c r="I56" s="30">
        <v>13772233678</v>
      </c>
      <c r="J56" s="44">
        <f t="shared" si="3"/>
        <v>40</v>
      </c>
      <c r="K56" s="44"/>
      <c r="L56" s="44"/>
      <c r="M56" s="44"/>
      <c r="N56" s="44"/>
      <c r="O56" s="44"/>
      <c r="P56" s="30">
        <v>40</v>
      </c>
      <c r="Q56" s="44"/>
      <c r="R56" s="44"/>
      <c r="S56" s="44"/>
      <c r="T56" s="44"/>
      <c r="U56" s="44"/>
      <c r="V56" s="44"/>
      <c r="W56" s="44"/>
      <c r="X56" s="46" t="s">
        <v>122</v>
      </c>
      <c r="Y56" s="44" t="s">
        <v>123</v>
      </c>
      <c r="Z56" s="44" t="s">
        <v>124</v>
      </c>
      <c r="AA56" s="44" t="s">
        <v>124</v>
      </c>
      <c r="AB56" s="44" t="s">
        <v>124</v>
      </c>
      <c r="AC56" s="44" t="s">
        <v>124</v>
      </c>
      <c r="AD56" s="50">
        <v>12</v>
      </c>
      <c r="AE56" s="50">
        <v>18</v>
      </c>
      <c r="AF56" s="30" t="s">
        <v>136</v>
      </c>
      <c r="AG56" s="54" t="s">
        <v>301</v>
      </c>
      <c r="AH56" s="30"/>
    </row>
    <row r="57" s="4" customFormat="1" ht="35.1" customHeight="1" spans="1:34">
      <c r="A57" s="31"/>
      <c r="B57" s="29" t="s">
        <v>302</v>
      </c>
      <c r="C57" s="29" t="s">
        <v>303</v>
      </c>
      <c r="D57" s="30" t="s">
        <v>181</v>
      </c>
      <c r="E57" s="30" t="s">
        <v>304</v>
      </c>
      <c r="F57" s="30" t="s">
        <v>119</v>
      </c>
      <c r="G57" s="30" t="s">
        <v>216</v>
      </c>
      <c r="H57" s="30" t="s">
        <v>217</v>
      </c>
      <c r="I57" s="30">
        <v>13772233678</v>
      </c>
      <c r="J57" s="44">
        <f t="shared" si="3"/>
        <v>20</v>
      </c>
      <c r="K57" s="44"/>
      <c r="L57" s="44"/>
      <c r="M57" s="44"/>
      <c r="N57" s="44"/>
      <c r="O57" s="44"/>
      <c r="P57" s="30">
        <v>20</v>
      </c>
      <c r="Q57" s="44"/>
      <c r="R57" s="44"/>
      <c r="S57" s="44"/>
      <c r="T57" s="44"/>
      <c r="U57" s="44"/>
      <c r="V57" s="44"/>
      <c r="W57" s="44"/>
      <c r="X57" s="46" t="s">
        <v>122</v>
      </c>
      <c r="Y57" s="44" t="s">
        <v>123</v>
      </c>
      <c r="Z57" s="44" t="s">
        <v>123</v>
      </c>
      <c r="AA57" s="44" t="s">
        <v>123</v>
      </c>
      <c r="AB57" s="44" t="s">
        <v>123</v>
      </c>
      <c r="AC57" s="44" t="s">
        <v>124</v>
      </c>
      <c r="AD57" s="50">
        <v>8</v>
      </c>
      <c r="AE57" s="50">
        <v>23</v>
      </c>
      <c r="AF57" s="30" t="s">
        <v>125</v>
      </c>
      <c r="AG57" s="54" t="s">
        <v>305</v>
      </c>
      <c r="AH57" s="30"/>
    </row>
    <row r="58" s="4" customFormat="1" ht="35.1" customHeight="1" spans="1:34">
      <c r="A58" s="31"/>
      <c r="B58" s="29" t="s">
        <v>302</v>
      </c>
      <c r="C58" s="29" t="s">
        <v>306</v>
      </c>
      <c r="D58" s="30" t="s">
        <v>181</v>
      </c>
      <c r="E58" s="30" t="s">
        <v>304</v>
      </c>
      <c r="F58" s="30" t="s">
        <v>119</v>
      </c>
      <c r="G58" s="30" t="s">
        <v>216</v>
      </c>
      <c r="H58" s="30" t="s">
        <v>217</v>
      </c>
      <c r="I58" s="30">
        <v>13772233678</v>
      </c>
      <c r="J58" s="44">
        <f t="shared" si="3"/>
        <v>20</v>
      </c>
      <c r="K58" s="44"/>
      <c r="L58" s="44"/>
      <c r="M58" s="44"/>
      <c r="N58" s="44"/>
      <c r="O58" s="44"/>
      <c r="P58" s="30">
        <v>20</v>
      </c>
      <c r="Q58" s="44"/>
      <c r="R58" s="44"/>
      <c r="S58" s="44"/>
      <c r="T58" s="44"/>
      <c r="U58" s="44"/>
      <c r="V58" s="44"/>
      <c r="W58" s="44"/>
      <c r="X58" s="46" t="s">
        <v>122</v>
      </c>
      <c r="Y58" s="44" t="s">
        <v>123</v>
      </c>
      <c r="Z58" s="44" t="s">
        <v>123</v>
      </c>
      <c r="AA58" s="44" t="s">
        <v>124</v>
      </c>
      <c r="AB58" s="44" t="s">
        <v>124</v>
      </c>
      <c r="AC58" s="44" t="s">
        <v>124</v>
      </c>
      <c r="AD58" s="50">
        <v>9</v>
      </c>
      <c r="AE58" s="50">
        <v>24</v>
      </c>
      <c r="AF58" s="30" t="s">
        <v>136</v>
      </c>
      <c r="AG58" s="54" t="s">
        <v>307</v>
      </c>
      <c r="AH58" s="30"/>
    </row>
    <row r="59" s="4" customFormat="1" ht="35.1" customHeight="1" spans="1:34">
      <c r="A59" s="31"/>
      <c r="B59" s="29" t="s">
        <v>308</v>
      </c>
      <c r="C59" s="29" t="s">
        <v>309</v>
      </c>
      <c r="D59" s="30" t="s">
        <v>181</v>
      </c>
      <c r="E59" s="30" t="s">
        <v>310</v>
      </c>
      <c r="F59" s="30" t="s">
        <v>119</v>
      </c>
      <c r="G59" s="30" t="s">
        <v>216</v>
      </c>
      <c r="H59" s="30" t="s">
        <v>217</v>
      </c>
      <c r="I59" s="30">
        <v>13772233678</v>
      </c>
      <c r="J59" s="44">
        <f t="shared" si="3"/>
        <v>30</v>
      </c>
      <c r="K59" s="44"/>
      <c r="L59" s="44"/>
      <c r="M59" s="44"/>
      <c r="N59" s="44"/>
      <c r="O59" s="44"/>
      <c r="P59" s="30">
        <v>30</v>
      </c>
      <c r="Q59" s="44"/>
      <c r="R59" s="44"/>
      <c r="S59" s="44"/>
      <c r="T59" s="44"/>
      <c r="U59" s="44"/>
      <c r="V59" s="44"/>
      <c r="W59" s="44"/>
      <c r="X59" s="46" t="s">
        <v>122</v>
      </c>
      <c r="Y59" s="44" t="s">
        <v>123</v>
      </c>
      <c r="Z59" s="44" t="s">
        <v>123</v>
      </c>
      <c r="AA59" s="44" t="s">
        <v>124</v>
      </c>
      <c r="AB59" s="44" t="s">
        <v>124</v>
      </c>
      <c r="AC59" s="44" t="s">
        <v>124</v>
      </c>
      <c r="AD59" s="50">
        <v>10</v>
      </c>
      <c r="AE59" s="50">
        <v>23</v>
      </c>
      <c r="AF59" s="30" t="s">
        <v>136</v>
      </c>
      <c r="AG59" s="54" t="s">
        <v>305</v>
      </c>
      <c r="AH59" s="30"/>
    </row>
    <row r="60" s="4" customFormat="1" ht="35.1" customHeight="1" spans="1:34">
      <c r="A60" s="31"/>
      <c r="B60" s="29" t="s">
        <v>311</v>
      </c>
      <c r="C60" s="29" t="s">
        <v>312</v>
      </c>
      <c r="D60" s="30" t="s">
        <v>181</v>
      </c>
      <c r="E60" s="30" t="s">
        <v>261</v>
      </c>
      <c r="F60" s="30" t="s">
        <v>119</v>
      </c>
      <c r="G60" s="30" t="s">
        <v>216</v>
      </c>
      <c r="H60" s="30" t="s">
        <v>217</v>
      </c>
      <c r="I60" s="30">
        <v>13772233678</v>
      </c>
      <c r="J60" s="44">
        <f t="shared" si="3"/>
        <v>20</v>
      </c>
      <c r="K60" s="44"/>
      <c r="L60" s="44"/>
      <c r="M60" s="44"/>
      <c r="N60" s="44"/>
      <c r="O60" s="44"/>
      <c r="P60" s="30">
        <v>20</v>
      </c>
      <c r="Q60" s="44"/>
      <c r="R60" s="44"/>
      <c r="S60" s="44"/>
      <c r="T60" s="44"/>
      <c r="U60" s="44"/>
      <c r="V60" s="44"/>
      <c r="W60" s="44"/>
      <c r="X60" s="46" t="s">
        <v>122</v>
      </c>
      <c r="Y60" s="44" t="s">
        <v>123</v>
      </c>
      <c r="Z60" s="44" t="s">
        <v>124</v>
      </c>
      <c r="AA60" s="44" t="s">
        <v>124</v>
      </c>
      <c r="AB60" s="44" t="s">
        <v>124</v>
      </c>
      <c r="AC60" s="44" t="s">
        <v>124</v>
      </c>
      <c r="AD60" s="50">
        <v>9</v>
      </c>
      <c r="AE60" s="50">
        <v>23</v>
      </c>
      <c r="AF60" s="30" t="s">
        <v>136</v>
      </c>
      <c r="AG60" s="54" t="s">
        <v>305</v>
      </c>
      <c r="AH60" s="30"/>
    </row>
    <row r="61" s="4" customFormat="1" ht="35.1" customHeight="1" spans="1:34">
      <c r="A61" s="31"/>
      <c r="B61" s="29" t="s">
        <v>313</v>
      </c>
      <c r="C61" s="29" t="s">
        <v>314</v>
      </c>
      <c r="D61" s="30" t="s">
        <v>195</v>
      </c>
      <c r="E61" s="30" t="s">
        <v>315</v>
      </c>
      <c r="F61" s="30" t="s">
        <v>119</v>
      </c>
      <c r="G61" s="30" t="s">
        <v>216</v>
      </c>
      <c r="H61" s="30" t="s">
        <v>217</v>
      </c>
      <c r="I61" s="30">
        <v>13772233678</v>
      </c>
      <c r="J61" s="44">
        <f t="shared" si="3"/>
        <v>20</v>
      </c>
      <c r="K61" s="44"/>
      <c r="L61" s="44"/>
      <c r="M61" s="44"/>
      <c r="N61" s="44"/>
      <c r="O61" s="44"/>
      <c r="P61" s="30">
        <v>20</v>
      </c>
      <c r="Q61" s="44"/>
      <c r="R61" s="44"/>
      <c r="S61" s="44"/>
      <c r="T61" s="44"/>
      <c r="U61" s="44"/>
      <c r="V61" s="44"/>
      <c r="W61" s="44"/>
      <c r="X61" s="46" t="s">
        <v>122</v>
      </c>
      <c r="Y61" s="44" t="s">
        <v>123</v>
      </c>
      <c r="Z61" s="44" t="s">
        <v>123</v>
      </c>
      <c r="AA61" s="44" t="s">
        <v>123</v>
      </c>
      <c r="AB61" s="44" t="s">
        <v>123</v>
      </c>
      <c r="AC61" s="44" t="s">
        <v>124</v>
      </c>
      <c r="AD61" s="50">
        <v>9</v>
      </c>
      <c r="AE61" s="50">
        <v>28</v>
      </c>
      <c r="AF61" s="30" t="s">
        <v>125</v>
      </c>
      <c r="AG61" s="54" t="s">
        <v>316</v>
      </c>
      <c r="AH61" s="30"/>
    </row>
    <row r="62" s="4" customFormat="1" ht="35.1" customHeight="1" spans="1:34">
      <c r="A62" s="31"/>
      <c r="B62" s="29" t="s">
        <v>317</v>
      </c>
      <c r="C62" s="29" t="s">
        <v>318</v>
      </c>
      <c r="D62" s="30" t="s">
        <v>134</v>
      </c>
      <c r="E62" s="30" t="s">
        <v>208</v>
      </c>
      <c r="F62" s="30" t="s">
        <v>119</v>
      </c>
      <c r="G62" s="30" t="s">
        <v>216</v>
      </c>
      <c r="H62" s="30" t="s">
        <v>217</v>
      </c>
      <c r="I62" s="30">
        <v>13772233678</v>
      </c>
      <c r="J62" s="44">
        <f t="shared" si="3"/>
        <v>30</v>
      </c>
      <c r="K62" s="44"/>
      <c r="L62" s="44"/>
      <c r="M62" s="44"/>
      <c r="N62" s="44"/>
      <c r="O62" s="44"/>
      <c r="P62" s="30">
        <v>30</v>
      </c>
      <c r="Q62" s="44"/>
      <c r="R62" s="44"/>
      <c r="S62" s="44"/>
      <c r="T62" s="44"/>
      <c r="U62" s="44"/>
      <c r="V62" s="44"/>
      <c r="W62" s="44"/>
      <c r="X62" s="46" t="s">
        <v>122</v>
      </c>
      <c r="Y62" s="44" t="s">
        <v>123</v>
      </c>
      <c r="Z62" s="44" t="s">
        <v>124</v>
      </c>
      <c r="AA62" s="44" t="s">
        <v>124</v>
      </c>
      <c r="AB62" s="44" t="s">
        <v>124</v>
      </c>
      <c r="AC62" s="44" t="s">
        <v>124</v>
      </c>
      <c r="AD62" s="50">
        <v>12</v>
      </c>
      <c r="AE62" s="50">
        <v>29</v>
      </c>
      <c r="AF62" s="30" t="s">
        <v>136</v>
      </c>
      <c r="AG62" s="54" t="s">
        <v>126</v>
      </c>
      <c r="AH62" s="30"/>
    </row>
    <row r="63" s="4" customFormat="1" ht="35.1" customHeight="1" spans="1:34">
      <c r="A63" s="31"/>
      <c r="B63" s="29" t="s">
        <v>319</v>
      </c>
      <c r="C63" s="29" t="s">
        <v>320</v>
      </c>
      <c r="D63" s="30" t="s">
        <v>134</v>
      </c>
      <c r="E63" s="30" t="s">
        <v>321</v>
      </c>
      <c r="F63" s="30" t="s">
        <v>119</v>
      </c>
      <c r="G63" s="30" t="s">
        <v>216</v>
      </c>
      <c r="H63" s="30" t="s">
        <v>217</v>
      </c>
      <c r="I63" s="30">
        <v>13772233678</v>
      </c>
      <c r="J63" s="44">
        <f t="shared" si="3"/>
        <v>20</v>
      </c>
      <c r="K63" s="44"/>
      <c r="L63" s="44"/>
      <c r="M63" s="44"/>
      <c r="N63" s="44"/>
      <c r="O63" s="44"/>
      <c r="P63" s="30">
        <v>20</v>
      </c>
      <c r="Q63" s="44"/>
      <c r="R63" s="44"/>
      <c r="S63" s="44"/>
      <c r="T63" s="44"/>
      <c r="U63" s="44"/>
      <c r="V63" s="44"/>
      <c r="W63" s="44"/>
      <c r="X63" s="46" t="s">
        <v>122</v>
      </c>
      <c r="Y63" s="44" t="s">
        <v>123</v>
      </c>
      <c r="Z63" s="44" t="s">
        <v>124</v>
      </c>
      <c r="AA63" s="44" t="s">
        <v>124</v>
      </c>
      <c r="AB63" s="44" t="s">
        <v>124</v>
      </c>
      <c r="AC63" s="44" t="s">
        <v>124</v>
      </c>
      <c r="AD63" s="50">
        <v>9</v>
      </c>
      <c r="AE63" s="50">
        <v>21</v>
      </c>
      <c r="AF63" s="30" t="s">
        <v>136</v>
      </c>
      <c r="AG63" s="54" t="s">
        <v>222</v>
      </c>
      <c r="AH63" s="30"/>
    </row>
    <row r="64" s="4" customFormat="1" ht="35.1" customHeight="1" spans="1:34">
      <c r="A64" s="31"/>
      <c r="B64" s="29" t="s">
        <v>322</v>
      </c>
      <c r="C64" s="29" t="s">
        <v>323</v>
      </c>
      <c r="D64" s="30" t="s">
        <v>134</v>
      </c>
      <c r="E64" s="30" t="s">
        <v>324</v>
      </c>
      <c r="F64" s="30" t="s">
        <v>119</v>
      </c>
      <c r="G64" s="30" t="s">
        <v>216</v>
      </c>
      <c r="H64" s="30" t="s">
        <v>217</v>
      </c>
      <c r="I64" s="30">
        <v>13772233678</v>
      </c>
      <c r="J64" s="44">
        <f t="shared" si="3"/>
        <v>10</v>
      </c>
      <c r="K64" s="44"/>
      <c r="L64" s="44"/>
      <c r="M64" s="44"/>
      <c r="N64" s="44"/>
      <c r="O64" s="44"/>
      <c r="P64" s="30">
        <v>10</v>
      </c>
      <c r="Q64" s="44"/>
      <c r="R64" s="44"/>
      <c r="S64" s="44"/>
      <c r="T64" s="44"/>
      <c r="U64" s="44"/>
      <c r="V64" s="44"/>
      <c r="W64" s="44"/>
      <c r="X64" s="46" t="s">
        <v>122</v>
      </c>
      <c r="Y64" s="44" t="s">
        <v>123</v>
      </c>
      <c r="Z64" s="44" t="s">
        <v>124</v>
      </c>
      <c r="AA64" s="44" t="s">
        <v>123</v>
      </c>
      <c r="AB64" s="44" t="s">
        <v>123</v>
      </c>
      <c r="AC64" s="44" t="s">
        <v>124</v>
      </c>
      <c r="AD64" s="50">
        <v>10</v>
      </c>
      <c r="AE64" s="50">
        <v>23</v>
      </c>
      <c r="AF64" s="30" t="s">
        <v>125</v>
      </c>
      <c r="AG64" s="54" t="s">
        <v>305</v>
      </c>
      <c r="AH64" s="30"/>
    </row>
    <row r="65" s="4" customFormat="1" ht="35.1" customHeight="1" spans="1:34">
      <c r="A65" s="31"/>
      <c r="B65" s="29" t="s">
        <v>325</v>
      </c>
      <c r="C65" s="29" t="s">
        <v>326</v>
      </c>
      <c r="D65" s="30" t="s">
        <v>134</v>
      </c>
      <c r="E65" s="30" t="s">
        <v>327</v>
      </c>
      <c r="F65" s="30" t="s">
        <v>119</v>
      </c>
      <c r="G65" s="30" t="s">
        <v>216</v>
      </c>
      <c r="H65" s="30" t="s">
        <v>217</v>
      </c>
      <c r="I65" s="30">
        <v>13772233678</v>
      </c>
      <c r="J65" s="44">
        <f t="shared" si="3"/>
        <v>20</v>
      </c>
      <c r="K65" s="44"/>
      <c r="L65" s="44"/>
      <c r="M65" s="44"/>
      <c r="N65" s="44"/>
      <c r="O65" s="44"/>
      <c r="P65" s="30">
        <v>20</v>
      </c>
      <c r="Q65" s="44"/>
      <c r="R65" s="44"/>
      <c r="S65" s="44"/>
      <c r="T65" s="44"/>
      <c r="U65" s="44"/>
      <c r="V65" s="44"/>
      <c r="W65" s="44"/>
      <c r="X65" s="46" t="s">
        <v>122</v>
      </c>
      <c r="Y65" s="44" t="s">
        <v>123</v>
      </c>
      <c r="Z65" s="44" t="s">
        <v>123</v>
      </c>
      <c r="AA65" s="44" t="s">
        <v>123</v>
      </c>
      <c r="AB65" s="44" t="s">
        <v>123</v>
      </c>
      <c r="AC65" s="44" t="s">
        <v>124</v>
      </c>
      <c r="AD65" s="50">
        <v>8</v>
      </c>
      <c r="AE65" s="50">
        <v>19</v>
      </c>
      <c r="AF65" s="30" t="s">
        <v>125</v>
      </c>
      <c r="AG65" s="54" t="s">
        <v>328</v>
      </c>
      <c r="AH65" s="30"/>
    </row>
    <row r="66" s="4" customFormat="1" ht="35.1" customHeight="1" spans="1:34">
      <c r="A66" s="31"/>
      <c r="B66" s="29" t="s">
        <v>329</v>
      </c>
      <c r="C66" s="29" t="s">
        <v>330</v>
      </c>
      <c r="D66" s="30" t="s">
        <v>134</v>
      </c>
      <c r="E66" s="30" t="s">
        <v>169</v>
      </c>
      <c r="F66" s="30" t="s">
        <v>119</v>
      </c>
      <c r="G66" s="30" t="s">
        <v>216</v>
      </c>
      <c r="H66" s="30" t="s">
        <v>217</v>
      </c>
      <c r="I66" s="30">
        <v>13772233678</v>
      </c>
      <c r="J66" s="44">
        <f t="shared" si="3"/>
        <v>10</v>
      </c>
      <c r="K66" s="44"/>
      <c r="L66" s="44"/>
      <c r="M66" s="44"/>
      <c r="N66" s="44"/>
      <c r="O66" s="44"/>
      <c r="P66" s="30">
        <v>10</v>
      </c>
      <c r="Q66" s="44"/>
      <c r="R66" s="44"/>
      <c r="S66" s="44"/>
      <c r="T66" s="44"/>
      <c r="U66" s="44"/>
      <c r="V66" s="44"/>
      <c r="W66" s="44"/>
      <c r="X66" s="46" t="s">
        <v>122</v>
      </c>
      <c r="Y66" s="44" t="s">
        <v>123</v>
      </c>
      <c r="Z66" s="44" t="s">
        <v>124</v>
      </c>
      <c r="AA66" s="44" t="s">
        <v>124</v>
      </c>
      <c r="AB66" s="44" t="s">
        <v>124</v>
      </c>
      <c r="AC66" s="44" t="s">
        <v>124</v>
      </c>
      <c r="AD66" s="50">
        <v>8</v>
      </c>
      <c r="AE66" s="50">
        <v>19</v>
      </c>
      <c r="AF66" s="30" t="s">
        <v>136</v>
      </c>
      <c r="AG66" s="54" t="s">
        <v>328</v>
      </c>
      <c r="AH66" s="30"/>
    </row>
    <row r="67" s="4" customFormat="1" ht="35.1" customHeight="1" spans="1:34">
      <c r="A67" s="31"/>
      <c r="B67" s="29" t="s">
        <v>331</v>
      </c>
      <c r="C67" s="29" t="s">
        <v>332</v>
      </c>
      <c r="D67" s="30" t="s">
        <v>129</v>
      </c>
      <c r="E67" s="30" t="s">
        <v>333</v>
      </c>
      <c r="F67" s="30" t="s">
        <v>119</v>
      </c>
      <c r="G67" s="30" t="s">
        <v>216</v>
      </c>
      <c r="H67" s="30" t="s">
        <v>217</v>
      </c>
      <c r="I67" s="30">
        <v>13772233678</v>
      </c>
      <c r="J67" s="44">
        <f t="shared" si="3"/>
        <v>10</v>
      </c>
      <c r="K67" s="44"/>
      <c r="L67" s="44"/>
      <c r="M67" s="44"/>
      <c r="N67" s="44"/>
      <c r="O67" s="44"/>
      <c r="P67" s="30">
        <v>10</v>
      </c>
      <c r="Q67" s="44"/>
      <c r="R67" s="44"/>
      <c r="S67" s="44"/>
      <c r="T67" s="44"/>
      <c r="U67" s="44"/>
      <c r="V67" s="44"/>
      <c r="W67" s="44"/>
      <c r="X67" s="46" t="s">
        <v>122</v>
      </c>
      <c r="Y67" s="44" t="s">
        <v>123</v>
      </c>
      <c r="Z67" s="44" t="s">
        <v>123</v>
      </c>
      <c r="AA67" s="44" t="s">
        <v>124</v>
      </c>
      <c r="AB67" s="44" t="s">
        <v>124</v>
      </c>
      <c r="AC67" s="44" t="s">
        <v>124</v>
      </c>
      <c r="AD67" s="50">
        <v>9</v>
      </c>
      <c r="AE67" s="50">
        <v>17</v>
      </c>
      <c r="AF67" s="30" t="s">
        <v>136</v>
      </c>
      <c r="AG67" s="54" t="s">
        <v>334</v>
      </c>
      <c r="AH67" s="30"/>
    </row>
    <row r="68" s="4" customFormat="1" ht="35.1" customHeight="1" spans="1:34">
      <c r="A68" s="31"/>
      <c r="B68" s="29" t="s">
        <v>335</v>
      </c>
      <c r="C68" s="29" t="s">
        <v>336</v>
      </c>
      <c r="D68" s="30" t="s">
        <v>129</v>
      </c>
      <c r="E68" s="30" t="s">
        <v>130</v>
      </c>
      <c r="F68" s="30" t="s">
        <v>119</v>
      </c>
      <c r="G68" s="30" t="s">
        <v>216</v>
      </c>
      <c r="H68" s="30" t="s">
        <v>217</v>
      </c>
      <c r="I68" s="30">
        <v>13772233678</v>
      </c>
      <c r="J68" s="44">
        <f t="shared" si="3"/>
        <v>10</v>
      </c>
      <c r="K68" s="44"/>
      <c r="L68" s="44"/>
      <c r="M68" s="44"/>
      <c r="N68" s="44"/>
      <c r="O68" s="44"/>
      <c r="P68" s="30">
        <v>10</v>
      </c>
      <c r="Q68" s="44"/>
      <c r="R68" s="44"/>
      <c r="S68" s="44"/>
      <c r="T68" s="44"/>
      <c r="U68" s="44"/>
      <c r="V68" s="44"/>
      <c r="W68" s="44"/>
      <c r="X68" s="46" t="s">
        <v>122</v>
      </c>
      <c r="Y68" s="44" t="s">
        <v>123</v>
      </c>
      <c r="Z68" s="44" t="s">
        <v>123</v>
      </c>
      <c r="AA68" s="44" t="s">
        <v>124</v>
      </c>
      <c r="AB68" s="44" t="s">
        <v>124</v>
      </c>
      <c r="AC68" s="44" t="s">
        <v>124</v>
      </c>
      <c r="AD68" s="50">
        <v>8</v>
      </c>
      <c r="AE68" s="50">
        <v>18</v>
      </c>
      <c r="AF68" s="30" t="s">
        <v>136</v>
      </c>
      <c r="AG68" s="54" t="s">
        <v>301</v>
      </c>
      <c r="AH68" s="30"/>
    </row>
    <row r="69" s="4" customFormat="1" ht="35.1" customHeight="1" spans="1:34">
      <c r="A69" s="31"/>
      <c r="B69" s="29" t="s">
        <v>337</v>
      </c>
      <c r="C69" s="29" t="s">
        <v>338</v>
      </c>
      <c r="D69" s="30" t="s">
        <v>164</v>
      </c>
      <c r="E69" s="30" t="s">
        <v>339</v>
      </c>
      <c r="F69" s="30" t="s">
        <v>119</v>
      </c>
      <c r="G69" s="30" t="s">
        <v>216</v>
      </c>
      <c r="H69" s="30" t="s">
        <v>217</v>
      </c>
      <c r="I69" s="30">
        <v>13772233678</v>
      </c>
      <c r="J69" s="44">
        <f t="shared" si="3"/>
        <v>30</v>
      </c>
      <c r="K69" s="44"/>
      <c r="L69" s="44"/>
      <c r="M69" s="44"/>
      <c r="N69" s="44"/>
      <c r="O69" s="44"/>
      <c r="P69" s="30">
        <v>30</v>
      </c>
      <c r="Q69" s="44"/>
      <c r="R69" s="44"/>
      <c r="S69" s="44"/>
      <c r="T69" s="44"/>
      <c r="U69" s="44"/>
      <c r="V69" s="44"/>
      <c r="W69" s="44"/>
      <c r="X69" s="46" t="s">
        <v>122</v>
      </c>
      <c r="Y69" s="44" t="s">
        <v>123</v>
      </c>
      <c r="Z69" s="44" t="s">
        <v>123</v>
      </c>
      <c r="AA69" s="44" t="s">
        <v>124</v>
      </c>
      <c r="AB69" s="44" t="s">
        <v>124</v>
      </c>
      <c r="AC69" s="44" t="s">
        <v>124</v>
      </c>
      <c r="AD69" s="50">
        <v>13</v>
      </c>
      <c r="AE69" s="50">
        <v>25</v>
      </c>
      <c r="AF69" s="30" t="s">
        <v>136</v>
      </c>
      <c r="AG69" s="54" t="s">
        <v>276</v>
      </c>
      <c r="AH69" s="30"/>
    </row>
    <row r="70" s="4" customFormat="1" ht="35.1" customHeight="1" spans="1:34">
      <c r="A70" s="31"/>
      <c r="B70" s="29" t="s">
        <v>340</v>
      </c>
      <c r="C70" s="29" t="s">
        <v>341</v>
      </c>
      <c r="D70" s="30" t="s">
        <v>117</v>
      </c>
      <c r="E70" s="30" t="s">
        <v>234</v>
      </c>
      <c r="F70" s="30" t="s">
        <v>119</v>
      </c>
      <c r="G70" s="30" t="s">
        <v>216</v>
      </c>
      <c r="H70" s="30" t="s">
        <v>217</v>
      </c>
      <c r="I70" s="30">
        <v>13772233678</v>
      </c>
      <c r="J70" s="44">
        <f t="shared" si="3"/>
        <v>10</v>
      </c>
      <c r="K70" s="44"/>
      <c r="L70" s="44"/>
      <c r="M70" s="44"/>
      <c r="N70" s="44"/>
      <c r="O70" s="44"/>
      <c r="P70" s="30">
        <v>10</v>
      </c>
      <c r="Q70" s="44"/>
      <c r="R70" s="44"/>
      <c r="S70" s="44"/>
      <c r="T70" s="44"/>
      <c r="U70" s="44"/>
      <c r="V70" s="44"/>
      <c r="W70" s="44"/>
      <c r="X70" s="46" t="s">
        <v>122</v>
      </c>
      <c r="Y70" s="44" t="s">
        <v>123</v>
      </c>
      <c r="Z70" s="44" t="s">
        <v>124</v>
      </c>
      <c r="AA70" s="44" t="s">
        <v>124</v>
      </c>
      <c r="AB70" s="44" t="s">
        <v>124</v>
      </c>
      <c r="AC70" s="44" t="s">
        <v>124</v>
      </c>
      <c r="AD70" s="50">
        <v>8</v>
      </c>
      <c r="AE70" s="50">
        <v>18</v>
      </c>
      <c r="AF70" s="30" t="s">
        <v>136</v>
      </c>
      <c r="AG70" s="54" t="s">
        <v>301</v>
      </c>
      <c r="AH70" s="30"/>
    </row>
    <row r="71" s="4" customFormat="1" ht="35.1" customHeight="1" spans="1:34">
      <c r="A71" s="31"/>
      <c r="B71" s="29" t="s">
        <v>342</v>
      </c>
      <c r="C71" s="29" t="s">
        <v>343</v>
      </c>
      <c r="D71" s="30" t="s">
        <v>117</v>
      </c>
      <c r="E71" s="30" t="s">
        <v>344</v>
      </c>
      <c r="F71" s="30" t="s">
        <v>119</v>
      </c>
      <c r="G71" s="30" t="s">
        <v>216</v>
      </c>
      <c r="H71" s="30" t="s">
        <v>217</v>
      </c>
      <c r="I71" s="30">
        <v>13772233678</v>
      </c>
      <c r="J71" s="44">
        <f t="shared" ref="J71:J106" si="4">K71+P71+Q71+R71+S71+T71+U71+V71+W71</f>
        <v>10</v>
      </c>
      <c r="K71" s="44"/>
      <c r="L71" s="44"/>
      <c r="M71" s="44"/>
      <c r="N71" s="44"/>
      <c r="O71" s="44"/>
      <c r="P71" s="30">
        <v>10</v>
      </c>
      <c r="Q71" s="44"/>
      <c r="R71" s="44"/>
      <c r="S71" s="44"/>
      <c r="T71" s="44"/>
      <c r="U71" s="44"/>
      <c r="V71" s="44"/>
      <c r="W71" s="44"/>
      <c r="X71" s="46" t="s">
        <v>122</v>
      </c>
      <c r="Y71" s="44" t="s">
        <v>123</v>
      </c>
      <c r="Z71" s="44" t="s">
        <v>124</v>
      </c>
      <c r="AA71" s="44" t="s">
        <v>124</v>
      </c>
      <c r="AB71" s="44" t="s">
        <v>124</v>
      </c>
      <c r="AC71" s="44" t="s">
        <v>124</v>
      </c>
      <c r="AD71" s="50">
        <v>8</v>
      </c>
      <c r="AE71" s="50">
        <v>16</v>
      </c>
      <c r="AF71" s="30" t="s">
        <v>136</v>
      </c>
      <c r="AG71" s="54" t="s">
        <v>345</v>
      </c>
      <c r="AH71" s="30"/>
    </row>
    <row r="72" s="4" customFormat="1" ht="35.1" customHeight="1" spans="1:34">
      <c r="A72" s="31"/>
      <c r="B72" s="29" t="s">
        <v>346</v>
      </c>
      <c r="C72" s="29" t="s">
        <v>347</v>
      </c>
      <c r="D72" s="30" t="s">
        <v>139</v>
      </c>
      <c r="E72" s="30" t="s">
        <v>348</v>
      </c>
      <c r="F72" s="30" t="s">
        <v>119</v>
      </c>
      <c r="G72" s="30" t="s">
        <v>216</v>
      </c>
      <c r="H72" s="30" t="s">
        <v>217</v>
      </c>
      <c r="I72" s="30">
        <v>13772233678</v>
      </c>
      <c r="J72" s="44">
        <f t="shared" si="4"/>
        <v>10</v>
      </c>
      <c r="K72" s="44"/>
      <c r="L72" s="44"/>
      <c r="M72" s="44"/>
      <c r="N72" s="44"/>
      <c r="O72" s="44"/>
      <c r="P72" s="30">
        <v>10</v>
      </c>
      <c r="Q72" s="44"/>
      <c r="R72" s="44"/>
      <c r="S72" s="44"/>
      <c r="T72" s="44"/>
      <c r="U72" s="44"/>
      <c r="V72" s="44"/>
      <c r="W72" s="44"/>
      <c r="X72" s="46" t="s">
        <v>122</v>
      </c>
      <c r="Y72" s="44" t="s">
        <v>123</v>
      </c>
      <c r="Z72" s="44" t="s">
        <v>123</v>
      </c>
      <c r="AA72" s="44" t="s">
        <v>124</v>
      </c>
      <c r="AB72" s="44" t="s">
        <v>124</v>
      </c>
      <c r="AC72" s="44" t="s">
        <v>124</v>
      </c>
      <c r="AD72" s="50">
        <v>7</v>
      </c>
      <c r="AE72" s="50">
        <v>16</v>
      </c>
      <c r="AF72" s="30" t="s">
        <v>136</v>
      </c>
      <c r="AG72" s="54" t="s">
        <v>345</v>
      </c>
      <c r="AH72" s="30"/>
    </row>
    <row r="73" s="4" customFormat="1" ht="35.1" customHeight="1" spans="1:34">
      <c r="A73" s="31"/>
      <c r="B73" s="29" t="s">
        <v>349</v>
      </c>
      <c r="C73" s="29" t="s">
        <v>350</v>
      </c>
      <c r="D73" s="30" t="s">
        <v>144</v>
      </c>
      <c r="E73" s="30" t="s">
        <v>351</v>
      </c>
      <c r="F73" s="30" t="s">
        <v>119</v>
      </c>
      <c r="G73" s="30" t="s">
        <v>216</v>
      </c>
      <c r="H73" s="30" t="s">
        <v>217</v>
      </c>
      <c r="I73" s="30">
        <v>13772233678</v>
      </c>
      <c r="J73" s="44">
        <f t="shared" si="4"/>
        <v>10</v>
      </c>
      <c r="K73" s="44"/>
      <c r="L73" s="44"/>
      <c r="M73" s="44"/>
      <c r="N73" s="44"/>
      <c r="O73" s="44"/>
      <c r="P73" s="30">
        <v>10</v>
      </c>
      <c r="Q73" s="44"/>
      <c r="R73" s="44"/>
      <c r="S73" s="44"/>
      <c r="T73" s="44"/>
      <c r="U73" s="44"/>
      <c r="V73" s="44"/>
      <c r="W73" s="44"/>
      <c r="X73" s="46" t="s">
        <v>122</v>
      </c>
      <c r="Y73" s="44" t="s">
        <v>123</v>
      </c>
      <c r="Z73" s="44" t="s">
        <v>123</v>
      </c>
      <c r="AA73" s="44" t="s">
        <v>124</v>
      </c>
      <c r="AB73" s="44" t="s">
        <v>124</v>
      </c>
      <c r="AC73" s="44" t="s">
        <v>124</v>
      </c>
      <c r="AD73" s="50">
        <v>6</v>
      </c>
      <c r="AE73" s="50">
        <v>15</v>
      </c>
      <c r="AF73" s="30" t="s">
        <v>136</v>
      </c>
      <c r="AG73" s="54" t="s">
        <v>352</v>
      </c>
      <c r="AH73" s="30"/>
    </row>
    <row r="74" s="4" customFormat="1" ht="35.1" customHeight="1" spans="1:34">
      <c r="A74" s="31"/>
      <c r="B74" s="29" t="s">
        <v>353</v>
      </c>
      <c r="C74" s="29" t="s">
        <v>354</v>
      </c>
      <c r="D74" s="30" t="s">
        <v>148</v>
      </c>
      <c r="E74" s="30" t="s">
        <v>355</v>
      </c>
      <c r="F74" s="30" t="s">
        <v>119</v>
      </c>
      <c r="G74" s="30" t="s">
        <v>216</v>
      </c>
      <c r="H74" s="30" t="s">
        <v>217</v>
      </c>
      <c r="I74" s="30">
        <v>13772233678</v>
      </c>
      <c r="J74" s="44">
        <f t="shared" si="4"/>
        <v>10</v>
      </c>
      <c r="K74" s="44"/>
      <c r="L74" s="44"/>
      <c r="M74" s="44"/>
      <c r="N74" s="44"/>
      <c r="O74" s="44"/>
      <c r="P74" s="30">
        <v>10</v>
      </c>
      <c r="Q74" s="44"/>
      <c r="R74" s="44"/>
      <c r="S74" s="44"/>
      <c r="T74" s="44"/>
      <c r="U74" s="44"/>
      <c r="V74" s="44"/>
      <c r="W74" s="44"/>
      <c r="X74" s="46" t="s">
        <v>122</v>
      </c>
      <c r="Y74" s="44" t="s">
        <v>123</v>
      </c>
      <c r="Z74" s="44" t="s">
        <v>123</v>
      </c>
      <c r="AA74" s="44" t="s">
        <v>124</v>
      </c>
      <c r="AB74" s="44" t="s">
        <v>124</v>
      </c>
      <c r="AC74" s="44" t="s">
        <v>124</v>
      </c>
      <c r="AD74" s="50">
        <v>8</v>
      </c>
      <c r="AE74" s="50">
        <v>19</v>
      </c>
      <c r="AF74" s="30" t="s">
        <v>136</v>
      </c>
      <c r="AG74" s="54" t="s">
        <v>328</v>
      </c>
      <c r="AH74" s="30"/>
    </row>
    <row r="75" s="4" customFormat="1" ht="35.1" customHeight="1" spans="1:34">
      <c r="A75" s="31"/>
      <c r="B75" s="29" t="s">
        <v>356</v>
      </c>
      <c r="C75" s="29" t="s">
        <v>357</v>
      </c>
      <c r="D75" s="30" t="s">
        <v>190</v>
      </c>
      <c r="E75" s="30" t="s">
        <v>358</v>
      </c>
      <c r="F75" s="30" t="s">
        <v>119</v>
      </c>
      <c r="G75" s="30" t="s">
        <v>216</v>
      </c>
      <c r="H75" s="30" t="s">
        <v>217</v>
      </c>
      <c r="I75" s="30">
        <v>13772233678</v>
      </c>
      <c r="J75" s="44">
        <f t="shared" si="4"/>
        <v>10</v>
      </c>
      <c r="K75" s="44"/>
      <c r="L75" s="44"/>
      <c r="M75" s="44"/>
      <c r="N75" s="44"/>
      <c r="O75" s="44"/>
      <c r="P75" s="30">
        <v>10</v>
      </c>
      <c r="Q75" s="44"/>
      <c r="R75" s="44"/>
      <c r="S75" s="44"/>
      <c r="T75" s="44"/>
      <c r="U75" s="44"/>
      <c r="V75" s="44"/>
      <c r="W75" s="44"/>
      <c r="X75" s="46" t="s">
        <v>122</v>
      </c>
      <c r="Y75" s="44" t="s">
        <v>123</v>
      </c>
      <c r="Z75" s="44" t="s">
        <v>124</v>
      </c>
      <c r="AA75" s="44" t="s">
        <v>124</v>
      </c>
      <c r="AB75" s="44" t="s">
        <v>124</v>
      </c>
      <c r="AC75" s="44" t="s">
        <v>124</v>
      </c>
      <c r="AD75" s="50">
        <v>6</v>
      </c>
      <c r="AE75" s="50">
        <v>21</v>
      </c>
      <c r="AF75" s="30" t="s">
        <v>136</v>
      </c>
      <c r="AG75" s="54" t="s">
        <v>222</v>
      </c>
      <c r="AH75" s="30"/>
    </row>
    <row r="76" s="4" customFormat="1" ht="35.1" customHeight="1" spans="1:34">
      <c r="A76" s="31"/>
      <c r="B76" s="29" t="s">
        <v>359</v>
      </c>
      <c r="C76" s="29" t="s">
        <v>360</v>
      </c>
      <c r="D76" s="30" t="s">
        <v>190</v>
      </c>
      <c r="E76" s="30" t="s">
        <v>361</v>
      </c>
      <c r="F76" s="30" t="s">
        <v>119</v>
      </c>
      <c r="G76" s="30" t="s">
        <v>216</v>
      </c>
      <c r="H76" s="30" t="s">
        <v>217</v>
      </c>
      <c r="I76" s="30">
        <v>13772233678</v>
      </c>
      <c r="J76" s="44">
        <f t="shared" si="4"/>
        <v>10</v>
      </c>
      <c r="K76" s="44"/>
      <c r="L76" s="44"/>
      <c r="M76" s="44"/>
      <c r="N76" s="44"/>
      <c r="O76" s="44"/>
      <c r="P76" s="30">
        <v>10</v>
      </c>
      <c r="Q76" s="44"/>
      <c r="R76" s="44"/>
      <c r="S76" s="44"/>
      <c r="T76" s="44"/>
      <c r="U76" s="44"/>
      <c r="V76" s="44"/>
      <c r="W76" s="44"/>
      <c r="X76" s="46" t="s">
        <v>122</v>
      </c>
      <c r="Y76" s="44" t="s">
        <v>123</v>
      </c>
      <c r="Z76" s="44" t="s">
        <v>123</v>
      </c>
      <c r="AA76" s="44" t="s">
        <v>124</v>
      </c>
      <c r="AB76" s="44" t="s">
        <v>124</v>
      </c>
      <c r="AC76" s="44" t="s">
        <v>124</v>
      </c>
      <c r="AD76" s="50">
        <v>8</v>
      </c>
      <c r="AE76" s="50">
        <v>19</v>
      </c>
      <c r="AF76" s="30" t="s">
        <v>136</v>
      </c>
      <c r="AG76" s="54" t="s">
        <v>328</v>
      </c>
      <c r="AH76" s="30"/>
    </row>
    <row r="77" s="4" customFormat="1" ht="35.1" customHeight="1" spans="1:34">
      <c r="A77" s="31"/>
      <c r="B77" s="29" t="s">
        <v>362</v>
      </c>
      <c r="C77" s="29" t="s">
        <v>363</v>
      </c>
      <c r="D77" s="30" t="s">
        <v>190</v>
      </c>
      <c r="E77" s="30" t="s">
        <v>364</v>
      </c>
      <c r="F77" s="30" t="s">
        <v>119</v>
      </c>
      <c r="G77" s="30" t="s">
        <v>216</v>
      </c>
      <c r="H77" s="30" t="s">
        <v>217</v>
      </c>
      <c r="I77" s="30">
        <v>13772233678</v>
      </c>
      <c r="J77" s="44">
        <f t="shared" si="4"/>
        <v>20</v>
      </c>
      <c r="K77" s="44"/>
      <c r="L77" s="44"/>
      <c r="M77" s="44"/>
      <c r="N77" s="44"/>
      <c r="O77" s="44"/>
      <c r="P77" s="30">
        <v>20</v>
      </c>
      <c r="Q77" s="44"/>
      <c r="R77" s="44"/>
      <c r="S77" s="44"/>
      <c r="T77" s="44"/>
      <c r="U77" s="44"/>
      <c r="V77" s="44"/>
      <c r="W77" s="44"/>
      <c r="X77" s="46" t="s">
        <v>122</v>
      </c>
      <c r="Y77" s="44" t="s">
        <v>123</v>
      </c>
      <c r="Z77" s="44" t="s">
        <v>123</v>
      </c>
      <c r="AA77" s="44" t="s">
        <v>124</v>
      </c>
      <c r="AB77" s="44" t="s">
        <v>124</v>
      </c>
      <c r="AC77" s="44" t="s">
        <v>124</v>
      </c>
      <c r="AD77" s="50">
        <v>12</v>
      </c>
      <c r="AE77" s="50">
        <v>23</v>
      </c>
      <c r="AF77" s="30" t="s">
        <v>136</v>
      </c>
      <c r="AG77" s="54" t="s">
        <v>305</v>
      </c>
      <c r="AH77" s="30"/>
    </row>
    <row r="78" s="4" customFormat="1" ht="35.1" customHeight="1" spans="1:34">
      <c r="A78" s="31"/>
      <c r="B78" s="29" t="s">
        <v>365</v>
      </c>
      <c r="C78" s="29" t="s">
        <v>366</v>
      </c>
      <c r="D78" s="30" t="s">
        <v>190</v>
      </c>
      <c r="E78" s="30" t="s">
        <v>367</v>
      </c>
      <c r="F78" s="30" t="s">
        <v>119</v>
      </c>
      <c r="G78" s="30" t="s">
        <v>216</v>
      </c>
      <c r="H78" s="30" t="s">
        <v>217</v>
      </c>
      <c r="I78" s="30">
        <v>13772233678</v>
      </c>
      <c r="J78" s="44">
        <f t="shared" si="4"/>
        <v>20</v>
      </c>
      <c r="K78" s="44"/>
      <c r="L78" s="44"/>
      <c r="M78" s="44"/>
      <c r="N78" s="44"/>
      <c r="O78" s="44"/>
      <c r="P78" s="30">
        <v>20</v>
      </c>
      <c r="Q78" s="44"/>
      <c r="R78" s="44"/>
      <c r="S78" s="44"/>
      <c r="T78" s="44"/>
      <c r="U78" s="44"/>
      <c r="V78" s="44"/>
      <c r="W78" s="44"/>
      <c r="X78" s="46" t="s">
        <v>122</v>
      </c>
      <c r="Y78" s="44" t="s">
        <v>123</v>
      </c>
      <c r="Z78" s="44" t="s">
        <v>123</v>
      </c>
      <c r="AA78" s="44" t="s">
        <v>124</v>
      </c>
      <c r="AB78" s="44" t="s">
        <v>124</v>
      </c>
      <c r="AC78" s="44" t="s">
        <v>124</v>
      </c>
      <c r="AD78" s="50">
        <v>14</v>
      </c>
      <c r="AE78" s="50">
        <v>28</v>
      </c>
      <c r="AF78" s="30" t="s">
        <v>136</v>
      </c>
      <c r="AG78" s="54" t="s">
        <v>316</v>
      </c>
      <c r="AH78" s="30"/>
    </row>
    <row r="79" s="4" customFormat="1" ht="71" customHeight="1" spans="1:34">
      <c r="A79" s="31"/>
      <c r="B79" s="29" t="s">
        <v>368</v>
      </c>
      <c r="C79" s="29" t="s">
        <v>369</v>
      </c>
      <c r="D79" s="30" t="s">
        <v>117</v>
      </c>
      <c r="E79" s="30" t="s">
        <v>370</v>
      </c>
      <c r="F79" s="30" t="s">
        <v>119</v>
      </c>
      <c r="G79" s="30" t="s">
        <v>120</v>
      </c>
      <c r="H79" s="30" t="s">
        <v>121</v>
      </c>
      <c r="I79" s="28">
        <v>13309151917</v>
      </c>
      <c r="J79" s="44">
        <f t="shared" si="4"/>
        <v>60</v>
      </c>
      <c r="K79" s="44">
        <v>60</v>
      </c>
      <c r="L79" s="44"/>
      <c r="M79" s="44">
        <v>60</v>
      </c>
      <c r="N79" s="44"/>
      <c r="O79" s="44"/>
      <c r="P79" s="30"/>
      <c r="Q79" s="44"/>
      <c r="R79" s="44"/>
      <c r="S79" s="44"/>
      <c r="T79" s="44"/>
      <c r="U79" s="44"/>
      <c r="V79" s="44"/>
      <c r="W79" s="30">
        <v>0</v>
      </c>
      <c r="X79" s="46" t="s">
        <v>122</v>
      </c>
      <c r="Y79" s="44" t="s">
        <v>123</v>
      </c>
      <c r="Z79" s="44" t="s">
        <v>124</v>
      </c>
      <c r="AA79" s="44" t="s">
        <v>123</v>
      </c>
      <c r="AB79" s="44" t="s">
        <v>123</v>
      </c>
      <c r="AC79" s="44" t="s">
        <v>124</v>
      </c>
      <c r="AD79" s="50">
        <v>10</v>
      </c>
      <c r="AE79" s="50">
        <v>30</v>
      </c>
      <c r="AF79" s="30" t="s">
        <v>125</v>
      </c>
      <c r="AG79" s="54" t="s">
        <v>154</v>
      </c>
      <c r="AH79" s="30"/>
    </row>
    <row r="80" s="4" customFormat="1" ht="35.1" customHeight="1" spans="1:34">
      <c r="A80" s="31"/>
      <c r="B80" s="29" t="s">
        <v>371</v>
      </c>
      <c r="C80" s="29" t="s">
        <v>372</v>
      </c>
      <c r="D80" s="30" t="s">
        <v>134</v>
      </c>
      <c r="E80" s="30" t="s">
        <v>208</v>
      </c>
      <c r="F80" s="30" t="s">
        <v>119</v>
      </c>
      <c r="G80" s="30" t="s">
        <v>120</v>
      </c>
      <c r="H80" s="30" t="s">
        <v>121</v>
      </c>
      <c r="I80" s="28">
        <v>13309151917</v>
      </c>
      <c r="J80" s="44">
        <f t="shared" si="4"/>
        <v>150</v>
      </c>
      <c r="K80" s="44">
        <v>50</v>
      </c>
      <c r="L80" s="44">
        <v>50</v>
      </c>
      <c r="M80" s="44"/>
      <c r="N80" s="44"/>
      <c r="O80" s="44"/>
      <c r="P80" s="30"/>
      <c r="Q80" s="44"/>
      <c r="R80" s="44"/>
      <c r="S80" s="44"/>
      <c r="T80" s="44"/>
      <c r="U80" s="44"/>
      <c r="V80" s="44"/>
      <c r="W80" s="30">
        <v>100</v>
      </c>
      <c r="X80" s="46" t="s">
        <v>122</v>
      </c>
      <c r="Y80" s="44" t="s">
        <v>123</v>
      </c>
      <c r="Z80" s="44" t="s">
        <v>124</v>
      </c>
      <c r="AA80" s="44" t="s">
        <v>124</v>
      </c>
      <c r="AB80" s="44" t="s">
        <v>124</v>
      </c>
      <c r="AC80" s="44" t="s">
        <v>124</v>
      </c>
      <c r="AD80" s="50">
        <v>35</v>
      </c>
      <c r="AE80" s="50">
        <v>114</v>
      </c>
      <c r="AF80" s="30" t="s">
        <v>136</v>
      </c>
      <c r="AG80" s="54" t="s">
        <v>373</v>
      </c>
      <c r="AH80" s="30"/>
    </row>
    <row r="81" s="4" customFormat="1" ht="35.1" customHeight="1" spans="1:34">
      <c r="A81" s="31"/>
      <c r="B81" s="29" t="s">
        <v>374</v>
      </c>
      <c r="C81" s="29" t="s">
        <v>375</v>
      </c>
      <c r="D81" s="30" t="s">
        <v>272</v>
      </c>
      <c r="E81" s="30" t="s">
        <v>376</v>
      </c>
      <c r="F81" s="30" t="s">
        <v>119</v>
      </c>
      <c r="G81" s="30" t="s">
        <v>120</v>
      </c>
      <c r="H81" s="30" t="s">
        <v>121</v>
      </c>
      <c r="I81" s="28">
        <v>13309151917</v>
      </c>
      <c r="J81" s="44">
        <f t="shared" si="4"/>
        <v>150</v>
      </c>
      <c r="K81" s="44">
        <v>50</v>
      </c>
      <c r="L81" s="44">
        <v>50</v>
      </c>
      <c r="M81" s="44"/>
      <c r="N81" s="44"/>
      <c r="O81" s="44"/>
      <c r="P81" s="30"/>
      <c r="Q81" s="44"/>
      <c r="R81" s="44"/>
      <c r="S81" s="44"/>
      <c r="T81" s="44"/>
      <c r="U81" s="44"/>
      <c r="V81" s="44"/>
      <c r="W81" s="30">
        <v>100</v>
      </c>
      <c r="X81" s="46" t="s">
        <v>122</v>
      </c>
      <c r="Y81" s="44" t="s">
        <v>123</v>
      </c>
      <c r="Z81" s="44" t="s">
        <v>123</v>
      </c>
      <c r="AA81" s="44" t="s">
        <v>124</v>
      </c>
      <c r="AB81" s="44" t="s">
        <v>124</v>
      </c>
      <c r="AC81" s="44" t="s">
        <v>124</v>
      </c>
      <c r="AD81" s="50">
        <v>30</v>
      </c>
      <c r="AE81" s="50">
        <v>44</v>
      </c>
      <c r="AF81" s="30" t="s">
        <v>136</v>
      </c>
      <c r="AG81" s="54" t="s">
        <v>377</v>
      </c>
      <c r="AH81" s="30"/>
    </row>
    <row r="82" s="4" customFormat="1" ht="41" customHeight="1" spans="1:34">
      <c r="A82" s="31"/>
      <c r="B82" s="29" t="s">
        <v>378</v>
      </c>
      <c r="C82" s="29" t="s">
        <v>379</v>
      </c>
      <c r="D82" s="30" t="s">
        <v>190</v>
      </c>
      <c r="E82" s="30" t="s">
        <v>361</v>
      </c>
      <c r="F82" s="30" t="s">
        <v>119</v>
      </c>
      <c r="G82" s="30" t="s">
        <v>120</v>
      </c>
      <c r="H82" s="30" t="s">
        <v>121</v>
      </c>
      <c r="I82" s="28">
        <v>13309151917</v>
      </c>
      <c r="J82" s="44">
        <f t="shared" si="4"/>
        <v>60</v>
      </c>
      <c r="K82" s="44">
        <v>20</v>
      </c>
      <c r="L82" s="44"/>
      <c r="M82" s="44">
        <v>20</v>
      </c>
      <c r="N82" s="44"/>
      <c r="O82" s="44"/>
      <c r="P82" s="30"/>
      <c r="Q82" s="44"/>
      <c r="R82" s="44"/>
      <c r="S82" s="44"/>
      <c r="T82" s="44"/>
      <c r="U82" s="44"/>
      <c r="V82" s="44"/>
      <c r="W82" s="30">
        <v>40</v>
      </c>
      <c r="X82" s="46" t="s">
        <v>122</v>
      </c>
      <c r="Y82" s="44" t="s">
        <v>123</v>
      </c>
      <c r="Z82" s="44" t="s">
        <v>123</v>
      </c>
      <c r="AA82" s="44" t="s">
        <v>124</v>
      </c>
      <c r="AB82" s="44" t="s">
        <v>124</v>
      </c>
      <c r="AC82" s="44" t="s">
        <v>124</v>
      </c>
      <c r="AD82" s="50">
        <v>45</v>
      </c>
      <c r="AE82" s="50">
        <v>127</v>
      </c>
      <c r="AF82" s="30" t="s">
        <v>136</v>
      </c>
      <c r="AG82" s="54" t="s">
        <v>380</v>
      </c>
      <c r="AH82" s="30"/>
    </row>
    <row r="83" s="4" customFormat="1" ht="44" customHeight="1" spans="1:34">
      <c r="A83" s="31"/>
      <c r="B83" s="29" t="s">
        <v>381</v>
      </c>
      <c r="C83" s="29" t="s">
        <v>382</v>
      </c>
      <c r="D83" s="30" t="s">
        <v>129</v>
      </c>
      <c r="E83" s="30" t="s">
        <v>383</v>
      </c>
      <c r="F83" s="30" t="s">
        <v>119</v>
      </c>
      <c r="G83" s="30" t="s">
        <v>120</v>
      </c>
      <c r="H83" s="30" t="s">
        <v>121</v>
      </c>
      <c r="I83" s="28">
        <v>13309151917</v>
      </c>
      <c r="J83" s="44">
        <f t="shared" si="4"/>
        <v>200</v>
      </c>
      <c r="K83" s="44">
        <v>50</v>
      </c>
      <c r="L83" s="44">
        <v>50</v>
      </c>
      <c r="M83" s="44"/>
      <c r="N83" s="44"/>
      <c r="O83" s="44"/>
      <c r="P83" s="30"/>
      <c r="Q83" s="44"/>
      <c r="R83" s="44"/>
      <c r="S83" s="44"/>
      <c r="T83" s="44"/>
      <c r="U83" s="44"/>
      <c r="V83" s="44"/>
      <c r="W83" s="30">
        <v>150</v>
      </c>
      <c r="X83" s="46" t="s">
        <v>122</v>
      </c>
      <c r="Y83" s="44" t="s">
        <v>123</v>
      </c>
      <c r="Z83" s="44" t="s">
        <v>124</v>
      </c>
      <c r="AA83" s="44" t="s">
        <v>124</v>
      </c>
      <c r="AB83" s="44" t="s">
        <v>124</v>
      </c>
      <c r="AC83" s="44" t="s">
        <v>124</v>
      </c>
      <c r="AD83" s="50">
        <v>150</v>
      </c>
      <c r="AE83" s="50">
        <v>500</v>
      </c>
      <c r="AF83" s="30" t="s">
        <v>136</v>
      </c>
      <c r="AG83" s="54" t="s">
        <v>298</v>
      </c>
      <c r="AH83" s="30"/>
    </row>
    <row r="84" s="4" customFormat="1" ht="35.1" customHeight="1" spans="1:34">
      <c r="A84" s="31"/>
      <c r="B84" s="29" t="s">
        <v>384</v>
      </c>
      <c r="C84" s="29" t="s">
        <v>385</v>
      </c>
      <c r="D84" s="30" t="s">
        <v>195</v>
      </c>
      <c r="E84" s="30" t="s">
        <v>196</v>
      </c>
      <c r="F84" s="30" t="s">
        <v>119</v>
      </c>
      <c r="G84" s="30" t="s">
        <v>120</v>
      </c>
      <c r="H84" s="30" t="s">
        <v>121</v>
      </c>
      <c r="I84" s="28">
        <v>13309151917</v>
      </c>
      <c r="J84" s="44">
        <f t="shared" si="4"/>
        <v>30</v>
      </c>
      <c r="K84" s="44">
        <v>30</v>
      </c>
      <c r="L84" s="44">
        <v>30</v>
      </c>
      <c r="M84" s="44"/>
      <c r="N84" s="44"/>
      <c r="O84" s="44"/>
      <c r="P84" s="30"/>
      <c r="Q84" s="44"/>
      <c r="R84" s="44"/>
      <c r="S84" s="44"/>
      <c r="T84" s="44"/>
      <c r="U84" s="44"/>
      <c r="V84" s="44"/>
      <c r="W84" s="30"/>
      <c r="X84" s="46" t="s">
        <v>122</v>
      </c>
      <c r="Y84" s="44" t="s">
        <v>123</v>
      </c>
      <c r="Z84" s="44" t="s">
        <v>123</v>
      </c>
      <c r="AA84" s="44" t="s">
        <v>124</v>
      </c>
      <c r="AB84" s="44" t="s">
        <v>124</v>
      </c>
      <c r="AC84" s="44" t="s">
        <v>124</v>
      </c>
      <c r="AD84" s="50">
        <v>12</v>
      </c>
      <c r="AE84" s="50">
        <v>32</v>
      </c>
      <c r="AF84" s="30" t="s">
        <v>136</v>
      </c>
      <c r="AG84" s="54" t="s">
        <v>386</v>
      </c>
      <c r="AH84" s="30"/>
    </row>
    <row r="85" s="4" customFormat="1" ht="49" customHeight="1" spans="1:34">
      <c r="A85" s="31"/>
      <c r="B85" s="29" t="s">
        <v>387</v>
      </c>
      <c r="C85" s="29" t="s">
        <v>388</v>
      </c>
      <c r="D85" s="30" t="s">
        <v>157</v>
      </c>
      <c r="E85" s="30" t="s">
        <v>389</v>
      </c>
      <c r="F85" s="30" t="s">
        <v>119</v>
      </c>
      <c r="G85" s="30" t="s">
        <v>216</v>
      </c>
      <c r="H85" s="30" t="s">
        <v>217</v>
      </c>
      <c r="I85" s="30">
        <v>13772233678</v>
      </c>
      <c r="J85" s="44">
        <f t="shared" si="4"/>
        <v>40</v>
      </c>
      <c r="K85" s="44"/>
      <c r="L85" s="44"/>
      <c r="M85" s="44"/>
      <c r="N85" s="44"/>
      <c r="O85" s="44"/>
      <c r="P85" s="30">
        <v>40</v>
      </c>
      <c r="Q85" s="44"/>
      <c r="R85" s="44"/>
      <c r="S85" s="44"/>
      <c r="T85" s="44"/>
      <c r="U85" s="44"/>
      <c r="V85" s="44"/>
      <c r="W85" s="30"/>
      <c r="X85" s="46" t="s">
        <v>122</v>
      </c>
      <c r="Y85" s="44" t="s">
        <v>123</v>
      </c>
      <c r="Z85" s="44" t="s">
        <v>123</v>
      </c>
      <c r="AA85" s="44" t="s">
        <v>124</v>
      </c>
      <c r="AB85" s="44" t="s">
        <v>124</v>
      </c>
      <c r="AC85" s="44" t="s">
        <v>124</v>
      </c>
      <c r="AD85" s="50">
        <v>10</v>
      </c>
      <c r="AE85" s="50">
        <v>25</v>
      </c>
      <c r="AF85" s="30" t="s">
        <v>136</v>
      </c>
      <c r="AG85" s="54" t="s">
        <v>276</v>
      </c>
      <c r="AH85" s="30"/>
    </row>
    <row r="86" s="4" customFormat="1" ht="49" customHeight="1" spans="1:34">
      <c r="A86" s="31"/>
      <c r="B86" s="29" t="s">
        <v>390</v>
      </c>
      <c r="C86" s="55" t="s">
        <v>391</v>
      </c>
      <c r="D86" s="30" t="s">
        <v>129</v>
      </c>
      <c r="E86" s="30" t="s">
        <v>130</v>
      </c>
      <c r="F86" s="56" t="s">
        <v>119</v>
      </c>
      <c r="G86" s="30" t="s">
        <v>120</v>
      </c>
      <c r="H86" s="28" t="s">
        <v>121</v>
      </c>
      <c r="I86" s="28">
        <v>13309151917</v>
      </c>
      <c r="J86" s="44">
        <f t="shared" si="4"/>
        <v>30</v>
      </c>
      <c r="K86" s="44">
        <v>10</v>
      </c>
      <c r="L86" s="44">
        <v>10</v>
      </c>
      <c r="M86" s="44"/>
      <c r="N86" s="44"/>
      <c r="O86" s="44"/>
      <c r="P86" s="30"/>
      <c r="Q86" s="44"/>
      <c r="R86" s="44"/>
      <c r="S86" s="44"/>
      <c r="T86" s="44"/>
      <c r="U86" s="44"/>
      <c r="V86" s="44"/>
      <c r="W86" s="30">
        <v>20</v>
      </c>
      <c r="X86" s="46" t="s">
        <v>122</v>
      </c>
      <c r="Y86" s="44" t="s">
        <v>123</v>
      </c>
      <c r="Z86" s="44" t="s">
        <v>123</v>
      </c>
      <c r="AA86" s="44" t="s">
        <v>124</v>
      </c>
      <c r="AB86" s="44" t="s">
        <v>124</v>
      </c>
      <c r="AC86" s="44" t="s">
        <v>124</v>
      </c>
      <c r="AD86" s="50">
        <v>20</v>
      </c>
      <c r="AE86" s="50">
        <v>43</v>
      </c>
      <c r="AF86" s="30" t="s">
        <v>136</v>
      </c>
      <c r="AG86" s="54" t="s">
        <v>392</v>
      </c>
      <c r="AH86" s="30"/>
    </row>
    <row r="87" s="4" customFormat="1" ht="49" customHeight="1" spans="1:34">
      <c r="A87" s="31"/>
      <c r="B87" s="29" t="s">
        <v>393</v>
      </c>
      <c r="C87" s="55" t="s">
        <v>391</v>
      </c>
      <c r="D87" s="30" t="s">
        <v>190</v>
      </c>
      <c r="E87" s="30" t="s">
        <v>394</v>
      </c>
      <c r="F87" s="56" t="s">
        <v>119</v>
      </c>
      <c r="G87" s="30" t="s">
        <v>120</v>
      </c>
      <c r="H87" s="28" t="s">
        <v>121</v>
      </c>
      <c r="I87" s="28">
        <v>13309151917</v>
      </c>
      <c r="J87" s="44">
        <f t="shared" si="4"/>
        <v>30</v>
      </c>
      <c r="K87" s="44">
        <v>10</v>
      </c>
      <c r="L87" s="44">
        <v>10</v>
      </c>
      <c r="M87" s="44"/>
      <c r="N87" s="44"/>
      <c r="O87" s="44"/>
      <c r="P87" s="30"/>
      <c r="Q87" s="44"/>
      <c r="R87" s="44"/>
      <c r="S87" s="44"/>
      <c r="T87" s="44"/>
      <c r="U87" s="44"/>
      <c r="V87" s="44"/>
      <c r="W87" s="30">
        <v>20</v>
      </c>
      <c r="X87" s="46" t="s">
        <v>122</v>
      </c>
      <c r="Y87" s="44" t="s">
        <v>123</v>
      </c>
      <c r="Z87" s="44" t="s">
        <v>123</v>
      </c>
      <c r="AA87" s="44" t="s">
        <v>124</v>
      </c>
      <c r="AB87" s="44" t="s">
        <v>124</v>
      </c>
      <c r="AC87" s="44" t="s">
        <v>124</v>
      </c>
      <c r="AD87" s="50">
        <v>30</v>
      </c>
      <c r="AE87" s="50">
        <v>85</v>
      </c>
      <c r="AF87" s="30" t="s">
        <v>136</v>
      </c>
      <c r="AG87" s="54" t="s">
        <v>395</v>
      </c>
      <c r="AH87" s="30"/>
    </row>
    <row r="88" s="4" customFormat="1" ht="49" customHeight="1" spans="1:34">
      <c r="A88" s="31"/>
      <c r="B88" s="29" t="s">
        <v>396</v>
      </c>
      <c r="C88" s="29" t="s">
        <v>397</v>
      </c>
      <c r="D88" s="30" t="s">
        <v>117</v>
      </c>
      <c r="E88" s="30" t="s">
        <v>398</v>
      </c>
      <c r="F88" s="57" t="s">
        <v>119</v>
      </c>
      <c r="G88" s="30" t="s">
        <v>120</v>
      </c>
      <c r="H88" s="28" t="s">
        <v>121</v>
      </c>
      <c r="I88" s="28">
        <v>13309151917</v>
      </c>
      <c r="J88" s="44">
        <f t="shared" si="4"/>
        <v>30</v>
      </c>
      <c r="K88" s="44">
        <v>10</v>
      </c>
      <c r="L88" s="44"/>
      <c r="M88" s="44">
        <v>10</v>
      </c>
      <c r="N88" s="44"/>
      <c r="O88" s="44"/>
      <c r="P88" s="30"/>
      <c r="Q88" s="44"/>
      <c r="R88" s="44"/>
      <c r="S88" s="44"/>
      <c r="T88" s="44"/>
      <c r="U88" s="44"/>
      <c r="V88" s="44"/>
      <c r="W88" s="30">
        <v>20</v>
      </c>
      <c r="X88" s="46" t="s">
        <v>122</v>
      </c>
      <c r="Y88" s="44" t="s">
        <v>123</v>
      </c>
      <c r="Z88" s="44" t="s">
        <v>124</v>
      </c>
      <c r="AA88" s="44" t="s">
        <v>124</v>
      </c>
      <c r="AB88" s="44" t="s">
        <v>124</v>
      </c>
      <c r="AC88" s="44" t="s">
        <v>124</v>
      </c>
      <c r="AD88" s="50">
        <v>25</v>
      </c>
      <c r="AE88" s="50">
        <v>69</v>
      </c>
      <c r="AF88" s="30" t="s">
        <v>136</v>
      </c>
      <c r="AG88" s="54" t="s">
        <v>197</v>
      </c>
      <c r="AH88" s="30"/>
    </row>
    <row r="89" s="4" customFormat="1" ht="49" customHeight="1" spans="1:34">
      <c r="A89" s="31"/>
      <c r="B89" s="29" t="s">
        <v>399</v>
      </c>
      <c r="C89" s="29" t="s">
        <v>400</v>
      </c>
      <c r="D89" s="30" t="s">
        <v>272</v>
      </c>
      <c r="E89" s="30" t="s">
        <v>401</v>
      </c>
      <c r="F89" s="57" t="s">
        <v>119</v>
      </c>
      <c r="G89" s="30" t="s">
        <v>120</v>
      </c>
      <c r="H89" s="28" t="s">
        <v>121</v>
      </c>
      <c r="I89" s="28">
        <v>13309151917</v>
      </c>
      <c r="J89" s="44">
        <f t="shared" si="4"/>
        <v>30</v>
      </c>
      <c r="K89" s="44">
        <v>10</v>
      </c>
      <c r="L89" s="44">
        <v>10</v>
      </c>
      <c r="M89" s="44"/>
      <c r="N89" s="44"/>
      <c r="O89" s="44"/>
      <c r="P89" s="30"/>
      <c r="Q89" s="44"/>
      <c r="R89" s="44"/>
      <c r="S89" s="44"/>
      <c r="T89" s="44"/>
      <c r="U89" s="44"/>
      <c r="V89" s="44"/>
      <c r="W89" s="30">
        <v>20</v>
      </c>
      <c r="X89" s="46" t="s">
        <v>122</v>
      </c>
      <c r="Y89" s="44" t="s">
        <v>123</v>
      </c>
      <c r="Z89" s="44" t="s">
        <v>124</v>
      </c>
      <c r="AA89" s="44" t="s">
        <v>124</v>
      </c>
      <c r="AB89" s="44" t="s">
        <v>124</v>
      </c>
      <c r="AC89" s="44" t="s">
        <v>124</v>
      </c>
      <c r="AD89" s="50">
        <v>30</v>
      </c>
      <c r="AE89" s="50">
        <v>75</v>
      </c>
      <c r="AF89" s="30" t="s">
        <v>136</v>
      </c>
      <c r="AG89" s="54" t="s">
        <v>192</v>
      </c>
      <c r="AH89" s="30"/>
    </row>
    <row r="90" s="4" customFormat="1" ht="49" customHeight="1" spans="1:34">
      <c r="A90" s="31"/>
      <c r="B90" s="29" t="s">
        <v>402</v>
      </c>
      <c r="C90" s="29" t="s">
        <v>403</v>
      </c>
      <c r="D90" s="30" t="s">
        <v>129</v>
      </c>
      <c r="E90" s="30" t="s">
        <v>221</v>
      </c>
      <c r="F90" s="57" t="s">
        <v>119</v>
      </c>
      <c r="G90" s="30" t="s">
        <v>120</v>
      </c>
      <c r="H90" s="28" t="s">
        <v>121</v>
      </c>
      <c r="I90" s="28">
        <v>13309151917</v>
      </c>
      <c r="J90" s="44">
        <f t="shared" si="4"/>
        <v>30</v>
      </c>
      <c r="K90" s="44">
        <v>10</v>
      </c>
      <c r="L90" s="44">
        <v>10</v>
      </c>
      <c r="M90" s="44"/>
      <c r="N90" s="44"/>
      <c r="O90" s="44"/>
      <c r="P90" s="30"/>
      <c r="Q90" s="44"/>
      <c r="R90" s="44"/>
      <c r="S90" s="44"/>
      <c r="T90" s="44"/>
      <c r="U90" s="44"/>
      <c r="V90" s="44"/>
      <c r="W90" s="30">
        <v>20</v>
      </c>
      <c r="X90" s="46" t="s">
        <v>122</v>
      </c>
      <c r="Y90" s="44" t="s">
        <v>123</v>
      </c>
      <c r="Z90" s="44" t="s">
        <v>123</v>
      </c>
      <c r="AA90" s="44" t="s">
        <v>124</v>
      </c>
      <c r="AB90" s="44" t="s">
        <v>124</v>
      </c>
      <c r="AC90" s="44" t="s">
        <v>124</v>
      </c>
      <c r="AD90" s="50">
        <v>12</v>
      </c>
      <c r="AE90" s="50">
        <v>32</v>
      </c>
      <c r="AF90" s="30" t="s">
        <v>136</v>
      </c>
      <c r="AG90" s="54" t="s">
        <v>386</v>
      </c>
      <c r="AH90" s="30"/>
    </row>
    <row r="91" s="4" customFormat="1" ht="49" customHeight="1" spans="1:34">
      <c r="A91" s="31"/>
      <c r="B91" s="29" t="s">
        <v>404</v>
      </c>
      <c r="C91" s="29" t="s">
        <v>405</v>
      </c>
      <c r="D91" s="30" t="s">
        <v>134</v>
      </c>
      <c r="E91" s="30" t="s">
        <v>406</v>
      </c>
      <c r="F91" s="57" t="s">
        <v>119</v>
      </c>
      <c r="G91" s="30" t="s">
        <v>120</v>
      </c>
      <c r="H91" s="28" t="s">
        <v>121</v>
      </c>
      <c r="I91" s="28">
        <v>13309151917</v>
      </c>
      <c r="J91" s="44">
        <f t="shared" si="4"/>
        <v>60</v>
      </c>
      <c r="K91" s="44">
        <v>20</v>
      </c>
      <c r="L91" s="44"/>
      <c r="M91" s="44">
        <v>20</v>
      </c>
      <c r="N91" s="44"/>
      <c r="O91" s="44"/>
      <c r="P91" s="30"/>
      <c r="Q91" s="44"/>
      <c r="R91" s="44"/>
      <c r="S91" s="44"/>
      <c r="T91" s="44"/>
      <c r="U91" s="44"/>
      <c r="V91" s="44"/>
      <c r="W91" s="30">
        <v>40</v>
      </c>
      <c r="X91" s="46" t="s">
        <v>122</v>
      </c>
      <c r="Y91" s="44" t="s">
        <v>123</v>
      </c>
      <c r="Z91" s="44" t="s">
        <v>124</v>
      </c>
      <c r="AA91" s="44" t="s">
        <v>124</v>
      </c>
      <c r="AB91" s="44" t="s">
        <v>124</v>
      </c>
      <c r="AC91" s="44" t="s">
        <v>124</v>
      </c>
      <c r="AD91" s="50">
        <v>9</v>
      </c>
      <c r="AE91" s="50">
        <v>21</v>
      </c>
      <c r="AF91" s="30" t="s">
        <v>136</v>
      </c>
      <c r="AG91" s="54" t="s">
        <v>222</v>
      </c>
      <c r="AH91" s="30"/>
    </row>
    <row r="92" s="4" customFormat="1" ht="49" customHeight="1" spans="1:34">
      <c r="A92" s="31"/>
      <c r="B92" s="29" t="s">
        <v>407</v>
      </c>
      <c r="C92" s="29" t="s">
        <v>408</v>
      </c>
      <c r="D92" s="30" t="s">
        <v>139</v>
      </c>
      <c r="E92" s="30" t="s">
        <v>225</v>
      </c>
      <c r="F92" s="57" t="s">
        <v>119</v>
      </c>
      <c r="G92" s="30" t="s">
        <v>120</v>
      </c>
      <c r="H92" s="28" t="s">
        <v>121</v>
      </c>
      <c r="I92" s="28">
        <v>13309151917</v>
      </c>
      <c r="J92" s="44">
        <f t="shared" si="4"/>
        <v>30</v>
      </c>
      <c r="K92" s="44">
        <v>10</v>
      </c>
      <c r="L92" s="44"/>
      <c r="M92" s="44">
        <v>10</v>
      </c>
      <c r="N92" s="44"/>
      <c r="O92" s="44"/>
      <c r="P92" s="30"/>
      <c r="Q92" s="44"/>
      <c r="R92" s="44"/>
      <c r="S92" s="44"/>
      <c r="T92" s="44"/>
      <c r="U92" s="44"/>
      <c r="V92" s="44"/>
      <c r="W92" s="30">
        <v>20</v>
      </c>
      <c r="X92" s="46" t="s">
        <v>122</v>
      </c>
      <c r="Y92" s="44" t="s">
        <v>123</v>
      </c>
      <c r="Z92" s="44" t="s">
        <v>124</v>
      </c>
      <c r="AA92" s="44" t="s">
        <v>124</v>
      </c>
      <c r="AB92" s="44" t="s">
        <v>124</v>
      </c>
      <c r="AC92" s="44" t="s">
        <v>124</v>
      </c>
      <c r="AD92" s="50">
        <v>15</v>
      </c>
      <c r="AE92" s="50">
        <v>28</v>
      </c>
      <c r="AF92" s="30" t="s">
        <v>136</v>
      </c>
      <c r="AG92" s="54" t="s">
        <v>316</v>
      </c>
      <c r="AH92" s="30"/>
    </row>
    <row r="93" s="4" customFormat="1" ht="49" customHeight="1" spans="1:34">
      <c r="A93" s="31"/>
      <c r="B93" s="29" t="s">
        <v>409</v>
      </c>
      <c r="C93" s="29" t="s">
        <v>410</v>
      </c>
      <c r="D93" s="30" t="s">
        <v>134</v>
      </c>
      <c r="E93" s="30" t="s">
        <v>411</v>
      </c>
      <c r="F93" s="57" t="s">
        <v>119</v>
      </c>
      <c r="G93" s="30" t="s">
        <v>120</v>
      </c>
      <c r="H93" s="28" t="s">
        <v>121</v>
      </c>
      <c r="I93" s="28">
        <v>13309151917</v>
      </c>
      <c r="J93" s="44">
        <f t="shared" si="4"/>
        <v>10</v>
      </c>
      <c r="K93" s="44">
        <v>10</v>
      </c>
      <c r="L93" s="44">
        <v>10</v>
      </c>
      <c r="M93" s="44"/>
      <c r="N93" s="44"/>
      <c r="O93" s="44"/>
      <c r="P93" s="30"/>
      <c r="Q93" s="44"/>
      <c r="R93" s="44"/>
      <c r="S93" s="44"/>
      <c r="T93" s="44"/>
      <c r="U93" s="44"/>
      <c r="V93" s="44"/>
      <c r="W93" s="30"/>
      <c r="X93" s="46" t="s">
        <v>122</v>
      </c>
      <c r="Y93" s="44" t="s">
        <v>123</v>
      </c>
      <c r="Z93" s="44" t="s">
        <v>123</v>
      </c>
      <c r="AA93" s="44" t="s">
        <v>124</v>
      </c>
      <c r="AB93" s="44" t="s">
        <v>124</v>
      </c>
      <c r="AC93" s="44" t="s">
        <v>124</v>
      </c>
      <c r="AD93" s="50">
        <v>11</v>
      </c>
      <c r="AE93" s="50">
        <v>32</v>
      </c>
      <c r="AF93" s="30" t="s">
        <v>136</v>
      </c>
      <c r="AG93" s="54" t="s">
        <v>386</v>
      </c>
      <c r="AH93" s="30"/>
    </row>
    <row r="94" s="4" customFormat="1" ht="49" customHeight="1" spans="1:34">
      <c r="A94" s="31"/>
      <c r="B94" s="29" t="s">
        <v>412</v>
      </c>
      <c r="C94" s="29" t="s">
        <v>413</v>
      </c>
      <c r="D94" s="30" t="s">
        <v>139</v>
      </c>
      <c r="E94" s="30" t="s">
        <v>414</v>
      </c>
      <c r="F94" s="57" t="s">
        <v>119</v>
      </c>
      <c r="G94" s="30" t="s">
        <v>120</v>
      </c>
      <c r="H94" s="28" t="s">
        <v>121</v>
      </c>
      <c r="I94" s="28">
        <v>13309151917</v>
      </c>
      <c r="J94" s="44">
        <f t="shared" si="4"/>
        <v>5</v>
      </c>
      <c r="K94" s="44">
        <v>5</v>
      </c>
      <c r="L94" s="44">
        <v>5</v>
      </c>
      <c r="M94" s="44"/>
      <c r="N94" s="44"/>
      <c r="O94" s="44"/>
      <c r="P94" s="30"/>
      <c r="Q94" s="44"/>
      <c r="R94" s="44"/>
      <c r="S94" s="44"/>
      <c r="T94" s="44"/>
      <c r="U94" s="44"/>
      <c r="V94" s="44"/>
      <c r="W94" s="30"/>
      <c r="X94" s="46" t="s">
        <v>122</v>
      </c>
      <c r="Y94" s="44" t="s">
        <v>123</v>
      </c>
      <c r="Z94" s="44" t="s">
        <v>123</v>
      </c>
      <c r="AA94" s="44" t="s">
        <v>124</v>
      </c>
      <c r="AB94" s="44" t="s">
        <v>124</v>
      </c>
      <c r="AC94" s="44" t="s">
        <v>124</v>
      </c>
      <c r="AD94" s="50">
        <v>9</v>
      </c>
      <c r="AE94" s="50">
        <v>22</v>
      </c>
      <c r="AF94" s="30" t="s">
        <v>136</v>
      </c>
      <c r="AG94" s="54" t="s">
        <v>415</v>
      </c>
      <c r="AH94" s="30"/>
    </row>
    <row r="95" s="4" customFormat="1" ht="49" customHeight="1" spans="1:34">
      <c r="A95" s="31"/>
      <c r="B95" s="29" t="s">
        <v>416</v>
      </c>
      <c r="C95" s="29" t="s">
        <v>417</v>
      </c>
      <c r="D95" s="30" t="s">
        <v>190</v>
      </c>
      <c r="E95" s="30" t="s">
        <v>418</v>
      </c>
      <c r="F95" s="57" t="s">
        <v>119</v>
      </c>
      <c r="G95" s="30" t="s">
        <v>120</v>
      </c>
      <c r="H95" s="28" t="s">
        <v>121</v>
      </c>
      <c r="I95" s="28">
        <v>13309151917</v>
      </c>
      <c r="J95" s="44">
        <f t="shared" si="4"/>
        <v>30</v>
      </c>
      <c r="K95" s="44">
        <v>10</v>
      </c>
      <c r="L95" s="44"/>
      <c r="M95" s="44">
        <v>10</v>
      </c>
      <c r="N95" s="44"/>
      <c r="O95" s="44"/>
      <c r="P95" s="30"/>
      <c r="Q95" s="44"/>
      <c r="R95" s="44"/>
      <c r="S95" s="44"/>
      <c r="T95" s="44"/>
      <c r="U95" s="44"/>
      <c r="V95" s="44"/>
      <c r="W95" s="30">
        <v>20</v>
      </c>
      <c r="X95" s="46" t="s">
        <v>122</v>
      </c>
      <c r="Y95" s="44" t="s">
        <v>123</v>
      </c>
      <c r="Z95" s="44" t="s">
        <v>124</v>
      </c>
      <c r="AA95" s="44" t="s">
        <v>124</v>
      </c>
      <c r="AB95" s="44" t="s">
        <v>124</v>
      </c>
      <c r="AC95" s="44" t="s">
        <v>124</v>
      </c>
      <c r="AD95" s="50">
        <v>11</v>
      </c>
      <c r="AE95" s="50">
        <v>33</v>
      </c>
      <c r="AF95" s="30" t="s">
        <v>136</v>
      </c>
      <c r="AG95" s="54" t="s">
        <v>419</v>
      </c>
      <c r="AH95" s="30"/>
    </row>
    <row r="96" s="4" customFormat="1" ht="49" customHeight="1" spans="1:34">
      <c r="A96" s="31"/>
      <c r="B96" s="29" t="s">
        <v>420</v>
      </c>
      <c r="C96" s="29" t="s">
        <v>421</v>
      </c>
      <c r="D96" s="30" t="s">
        <v>144</v>
      </c>
      <c r="E96" s="30" t="s">
        <v>422</v>
      </c>
      <c r="F96" s="57" t="s">
        <v>119</v>
      </c>
      <c r="G96" s="30" t="s">
        <v>120</v>
      </c>
      <c r="H96" s="28" t="s">
        <v>121</v>
      </c>
      <c r="I96" s="28">
        <v>13309151917</v>
      </c>
      <c r="J96" s="44">
        <f t="shared" si="4"/>
        <v>17</v>
      </c>
      <c r="K96" s="44">
        <v>5</v>
      </c>
      <c r="L96" s="44">
        <v>5</v>
      </c>
      <c r="M96" s="44"/>
      <c r="N96" s="44"/>
      <c r="O96" s="44"/>
      <c r="P96" s="30"/>
      <c r="Q96" s="44"/>
      <c r="R96" s="44"/>
      <c r="S96" s="44"/>
      <c r="T96" s="44"/>
      <c r="U96" s="44"/>
      <c r="V96" s="44"/>
      <c r="W96" s="30">
        <v>12</v>
      </c>
      <c r="X96" s="46" t="s">
        <v>122</v>
      </c>
      <c r="Y96" s="44" t="s">
        <v>123</v>
      </c>
      <c r="Z96" s="44" t="s">
        <v>123</v>
      </c>
      <c r="AA96" s="44" t="s">
        <v>124</v>
      </c>
      <c r="AB96" s="44" t="s">
        <v>124</v>
      </c>
      <c r="AC96" s="44" t="s">
        <v>124</v>
      </c>
      <c r="AD96" s="50">
        <v>5</v>
      </c>
      <c r="AE96" s="50">
        <v>17</v>
      </c>
      <c r="AF96" s="30" t="s">
        <v>136</v>
      </c>
      <c r="AG96" s="54" t="s">
        <v>334</v>
      </c>
      <c r="AH96" s="30"/>
    </row>
    <row r="97" s="4" customFormat="1" ht="49" customHeight="1" spans="1:34">
      <c r="A97" s="31"/>
      <c r="B97" s="29" t="s">
        <v>423</v>
      </c>
      <c r="C97" s="29" t="s">
        <v>424</v>
      </c>
      <c r="D97" s="30" t="s">
        <v>144</v>
      </c>
      <c r="E97" s="30" t="s">
        <v>351</v>
      </c>
      <c r="F97" s="57" t="s">
        <v>119</v>
      </c>
      <c r="G97" s="30" t="s">
        <v>203</v>
      </c>
      <c r="H97" s="30" t="s">
        <v>204</v>
      </c>
      <c r="I97" s="30">
        <v>13709156852</v>
      </c>
      <c r="J97" s="44">
        <f t="shared" si="4"/>
        <v>80</v>
      </c>
      <c r="K97" s="44">
        <v>80</v>
      </c>
      <c r="L97" s="44">
        <v>80</v>
      </c>
      <c r="M97" s="44"/>
      <c r="N97" s="44"/>
      <c r="O97" s="44"/>
      <c r="P97" s="30"/>
      <c r="Q97" s="44"/>
      <c r="R97" s="44"/>
      <c r="S97" s="44"/>
      <c r="T97" s="44"/>
      <c r="U97" s="44"/>
      <c r="V97" s="44"/>
      <c r="W97" s="30"/>
      <c r="X97" s="46" t="s">
        <v>122</v>
      </c>
      <c r="Y97" s="44" t="s">
        <v>123</v>
      </c>
      <c r="Z97" s="44" t="s">
        <v>123</v>
      </c>
      <c r="AA97" s="44" t="s">
        <v>124</v>
      </c>
      <c r="AB97" s="44" t="s">
        <v>124</v>
      </c>
      <c r="AC97" s="44" t="s">
        <v>124</v>
      </c>
      <c r="AD97" s="50">
        <v>71</v>
      </c>
      <c r="AE97" s="50">
        <v>209</v>
      </c>
      <c r="AF97" s="30" t="s">
        <v>136</v>
      </c>
      <c r="AG97" s="54" t="s">
        <v>425</v>
      </c>
      <c r="AH97" s="30"/>
    </row>
    <row r="98" s="4" customFormat="1" ht="49" customHeight="1" spans="1:34">
      <c r="A98" s="31"/>
      <c r="B98" s="29" t="s">
        <v>426</v>
      </c>
      <c r="C98" s="29" t="s">
        <v>427</v>
      </c>
      <c r="D98" s="30" t="s">
        <v>190</v>
      </c>
      <c r="E98" s="30" t="s">
        <v>428</v>
      </c>
      <c r="F98" s="57" t="s">
        <v>119</v>
      </c>
      <c r="G98" s="30" t="s">
        <v>120</v>
      </c>
      <c r="H98" s="28" t="s">
        <v>121</v>
      </c>
      <c r="I98" s="28">
        <v>13309151917</v>
      </c>
      <c r="J98" s="44">
        <f t="shared" si="4"/>
        <v>70</v>
      </c>
      <c r="K98" s="44">
        <v>20</v>
      </c>
      <c r="L98" s="44">
        <v>20</v>
      </c>
      <c r="M98" s="44"/>
      <c r="N98" s="44"/>
      <c r="O98" s="44"/>
      <c r="P98" s="30"/>
      <c r="Q98" s="44"/>
      <c r="R98" s="44"/>
      <c r="S98" s="44"/>
      <c r="T98" s="44"/>
      <c r="U98" s="44"/>
      <c r="V98" s="44"/>
      <c r="W98" s="30">
        <v>50</v>
      </c>
      <c r="X98" s="46" t="s">
        <v>122</v>
      </c>
      <c r="Y98" s="44" t="s">
        <v>123</v>
      </c>
      <c r="Z98" s="44" t="s">
        <v>123</v>
      </c>
      <c r="AA98" s="44" t="s">
        <v>124</v>
      </c>
      <c r="AB98" s="44" t="s">
        <v>124</v>
      </c>
      <c r="AC98" s="44" t="s">
        <v>124</v>
      </c>
      <c r="AD98" s="50">
        <v>23</v>
      </c>
      <c r="AE98" s="50">
        <v>52</v>
      </c>
      <c r="AF98" s="30" t="s">
        <v>136</v>
      </c>
      <c r="AG98" s="54" t="s">
        <v>429</v>
      </c>
      <c r="AH98" s="30"/>
    </row>
    <row r="99" s="5" customFormat="1" ht="49" customHeight="1" spans="1:34">
      <c r="A99" s="58"/>
      <c r="B99" s="59" t="s">
        <v>430</v>
      </c>
      <c r="C99" s="60" t="s">
        <v>431</v>
      </c>
      <c r="D99" s="61" t="s">
        <v>117</v>
      </c>
      <c r="E99" s="61" t="s">
        <v>297</v>
      </c>
      <c r="F99" s="62" t="s">
        <v>119</v>
      </c>
      <c r="G99" s="63" t="s">
        <v>432</v>
      </c>
      <c r="H99" s="63" t="s">
        <v>433</v>
      </c>
      <c r="I99" s="63">
        <v>18091561977</v>
      </c>
      <c r="J99" s="74">
        <f t="shared" si="4"/>
        <v>800</v>
      </c>
      <c r="K99" s="74"/>
      <c r="L99" s="74"/>
      <c r="M99" s="74"/>
      <c r="N99" s="74"/>
      <c r="O99" s="74"/>
      <c r="P99" s="63"/>
      <c r="Q99" s="74"/>
      <c r="R99" s="74"/>
      <c r="S99" s="74"/>
      <c r="T99" s="74">
        <v>100</v>
      </c>
      <c r="U99" s="74"/>
      <c r="V99" s="74"/>
      <c r="W99" s="63">
        <v>700</v>
      </c>
      <c r="X99" s="79" t="s">
        <v>122</v>
      </c>
      <c r="Y99" s="74" t="s">
        <v>123</v>
      </c>
      <c r="Z99" s="74" t="s">
        <v>124</v>
      </c>
      <c r="AA99" s="74" t="s">
        <v>124</v>
      </c>
      <c r="AB99" s="74" t="s">
        <v>124</v>
      </c>
      <c r="AC99" s="74" t="s">
        <v>124</v>
      </c>
      <c r="AD99" s="81">
        <v>25</v>
      </c>
      <c r="AE99" s="81">
        <v>67</v>
      </c>
      <c r="AF99" s="63" t="s">
        <v>136</v>
      </c>
      <c r="AG99" s="85" t="s">
        <v>434</v>
      </c>
      <c r="AH99" s="63"/>
    </row>
    <row r="100" s="5" customFormat="1" ht="49" customHeight="1" spans="1:34">
      <c r="A100" s="58"/>
      <c r="B100" s="59" t="s">
        <v>435</v>
      </c>
      <c r="C100" s="60" t="s">
        <v>436</v>
      </c>
      <c r="D100" s="61" t="s">
        <v>157</v>
      </c>
      <c r="E100" s="61" t="s">
        <v>437</v>
      </c>
      <c r="F100" s="62" t="s">
        <v>119</v>
      </c>
      <c r="G100" s="63" t="s">
        <v>432</v>
      </c>
      <c r="H100" s="63" t="s">
        <v>433</v>
      </c>
      <c r="I100" s="63">
        <v>18091561977</v>
      </c>
      <c r="J100" s="74">
        <f t="shared" si="4"/>
        <v>150</v>
      </c>
      <c r="K100" s="74"/>
      <c r="L100" s="74"/>
      <c r="M100" s="74"/>
      <c r="N100" s="74"/>
      <c r="O100" s="74"/>
      <c r="P100" s="63"/>
      <c r="Q100" s="74"/>
      <c r="R100" s="74"/>
      <c r="S100" s="74"/>
      <c r="T100" s="74">
        <v>30</v>
      </c>
      <c r="U100" s="74"/>
      <c r="V100" s="74"/>
      <c r="W100" s="63">
        <v>120</v>
      </c>
      <c r="X100" s="79" t="s">
        <v>122</v>
      </c>
      <c r="Y100" s="74" t="s">
        <v>123</v>
      </c>
      <c r="Z100" s="74" t="s">
        <v>124</v>
      </c>
      <c r="AA100" s="74" t="s">
        <v>124</v>
      </c>
      <c r="AB100" s="74" t="s">
        <v>124</v>
      </c>
      <c r="AC100" s="74" t="s">
        <v>124</v>
      </c>
      <c r="AD100" s="81">
        <v>13</v>
      </c>
      <c r="AE100" s="81">
        <v>30</v>
      </c>
      <c r="AF100" s="63" t="s">
        <v>136</v>
      </c>
      <c r="AG100" s="85" t="s">
        <v>154</v>
      </c>
      <c r="AH100" s="63"/>
    </row>
    <row r="101" s="3" customFormat="1" ht="47" customHeight="1" spans="1:34">
      <c r="A101" s="27" t="s">
        <v>20</v>
      </c>
      <c r="B101" s="29"/>
      <c r="C101" s="24"/>
      <c r="D101" s="20"/>
      <c r="E101" s="64"/>
      <c r="F101" s="19"/>
      <c r="G101" s="20"/>
      <c r="H101" s="20"/>
      <c r="I101" s="43"/>
      <c r="J101" s="39">
        <f>SUM(J102:J106)</f>
        <v>3010</v>
      </c>
      <c r="K101" s="39">
        <f t="shared" ref="K101:AE101" si="5">SUM(K102:K106)</f>
        <v>30</v>
      </c>
      <c r="L101" s="39">
        <f t="shared" si="5"/>
        <v>0</v>
      </c>
      <c r="M101" s="39">
        <f t="shared" si="5"/>
        <v>30</v>
      </c>
      <c r="N101" s="39">
        <f t="shared" si="5"/>
        <v>0</v>
      </c>
      <c r="O101" s="39">
        <f t="shared" si="5"/>
        <v>0</v>
      </c>
      <c r="P101" s="39">
        <f t="shared" si="5"/>
        <v>410</v>
      </c>
      <c r="Q101" s="39">
        <f t="shared" si="5"/>
        <v>0</v>
      </c>
      <c r="R101" s="39">
        <f t="shared" si="5"/>
        <v>0</v>
      </c>
      <c r="S101" s="39">
        <f t="shared" si="5"/>
        <v>0</v>
      </c>
      <c r="T101" s="39">
        <f t="shared" si="5"/>
        <v>2500</v>
      </c>
      <c r="U101" s="39">
        <f t="shared" si="5"/>
        <v>0</v>
      </c>
      <c r="V101" s="39">
        <f t="shared" si="5"/>
        <v>0</v>
      </c>
      <c r="W101" s="39">
        <f t="shared" si="5"/>
        <v>70</v>
      </c>
      <c r="X101" s="39">
        <f t="shared" si="5"/>
        <v>0</v>
      </c>
      <c r="Y101" s="39">
        <f t="shared" si="5"/>
        <v>0</v>
      </c>
      <c r="Z101" s="39">
        <f t="shared" si="5"/>
        <v>0</v>
      </c>
      <c r="AA101" s="39">
        <f t="shared" si="5"/>
        <v>0</v>
      </c>
      <c r="AB101" s="39">
        <f t="shared" si="5"/>
        <v>0</v>
      </c>
      <c r="AC101" s="39">
        <f t="shared" si="5"/>
        <v>0</v>
      </c>
      <c r="AD101" s="49">
        <f t="shared" si="5"/>
        <v>350</v>
      </c>
      <c r="AE101" s="49">
        <f t="shared" si="5"/>
        <v>700</v>
      </c>
      <c r="AF101" s="20"/>
      <c r="AG101" s="53"/>
      <c r="AH101" s="30"/>
    </row>
    <row r="102" s="4" customFormat="1" ht="81" customHeight="1" spans="1:34">
      <c r="A102" s="28"/>
      <c r="B102" s="29" t="s">
        <v>438</v>
      </c>
      <c r="C102" s="29" t="s">
        <v>439</v>
      </c>
      <c r="D102" s="30" t="s">
        <v>117</v>
      </c>
      <c r="E102" s="30" t="s">
        <v>440</v>
      </c>
      <c r="F102" s="30" t="s">
        <v>119</v>
      </c>
      <c r="G102" s="30" t="s">
        <v>216</v>
      </c>
      <c r="H102" s="30" t="s">
        <v>217</v>
      </c>
      <c r="I102" s="30">
        <v>13772233678</v>
      </c>
      <c r="J102" s="44">
        <f t="shared" si="4"/>
        <v>310</v>
      </c>
      <c r="K102" s="44"/>
      <c r="L102" s="44"/>
      <c r="M102" s="44"/>
      <c r="N102" s="44"/>
      <c r="O102" s="44"/>
      <c r="P102" s="30">
        <v>310</v>
      </c>
      <c r="Q102" s="44"/>
      <c r="R102" s="44"/>
      <c r="S102" s="44"/>
      <c r="T102" s="44"/>
      <c r="U102" s="44"/>
      <c r="V102" s="44"/>
      <c r="W102" s="30"/>
      <c r="X102" s="46" t="s">
        <v>122</v>
      </c>
      <c r="Y102" s="44" t="s">
        <v>123</v>
      </c>
      <c r="Z102" s="44" t="s">
        <v>124</v>
      </c>
      <c r="AA102" s="44" t="s">
        <v>124</v>
      </c>
      <c r="AB102" s="44" t="s">
        <v>124</v>
      </c>
      <c r="AC102" s="44" t="s">
        <v>124</v>
      </c>
      <c r="AD102" s="50">
        <v>100</v>
      </c>
      <c r="AE102" s="50">
        <v>152</v>
      </c>
      <c r="AF102" s="30" t="s">
        <v>136</v>
      </c>
      <c r="AG102" s="54" t="s">
        <v>441</v>
      </c>
      <c r="AH102" s="30"/>
    </row>
    <row r="103" s="4" customFormat="1" ht="44" customHeight="1" spans="1:34">
      <c r="A103" s="28"/>
      <c r="B103" s="29" t="s">
        <v>442</v>
      </c>
      <c r="C103" s="29" t="s">
        <v>443</v>
      </c>
      <c r="D103" s="30" t="s">
        <v>117</v>
      </c>
      <c r="E103" s="30" t="s">
        <v>234</v>
      </c>
      <c r="F103" s="30" t="s">
        <v>119</v>
      </c>
      <c r="G103" s="30" t="s">
        <v>120</v>
      </c>
      <c r="H103" s="30" t="s">
        <v>121</v>
      </c>
      <c r="I103" s="28">
        <v>13309151917</v>
      </c>
      <c r="J103" s="44">
        <f t="shared" si="4"/>
        <v>100</v>
      </c>
      <c r="K103" s="44">
        <v>30</v>
      </c>
      <c r="L103" s="44"/>
      <c r="M103" s="44">
        <v>30</v>
      </c>
      <c r="N103" s="44"/>
      <c r="O103" s="44"/>
      <c r="P103" s="30"/>
      <c r="Q103" s="44"/>
      <c r="R103" s="44"/>
      <c r="S103" s="44"/>
      <c r="T103" s="44"/>
      <c r="U103" s="44"/>
      <c r="V103" s="44"/>
      <c r="W103" s="30">
        <v>70</v>
      </c>
      <c r="X103" s="46" t="s">
        <v>122</v>
      </c>
      <c r="Y103" s="44" t="s">
        <v>123</v>
      </c>
      <c r="Z103" s="44" t="s">
        <v>124</v>
      </c>
      <c r="AA103" s="44" t="s">
        <v>124</v>
      </c>
      <c r="AB103" s="44" t="s">
        <v>124</v>
      </c>
      <c r="AC103" s="44" t="s">
        <v>124</v>
      </c>
      <c r="AD103" s="50">
        <v>35</v>
      </c>
      <c r="AE103" s="50">
        <v>105</v>
      </c>
      <c r="AF103" s="30" t="s">
        <v>136</v>
      </c>
      <c r="AG103" s="54" t="s">
        <v>444</v>
      </c>
      <c r="AH103" s="30"/>
    </row>
    <row r="104" s="4" customFormat="1" ht="35.1" customHeight="1" spans="1:34">
      <c r="A104" s="28"/>
      <c r="B104" s="29" t="s">
        <v>445</v>
      </c>
      <c r="C104" s="29" t="s">
        <v>446</v>
      </c>
      <c r="D104" s="30" t="s">
        <v>117</v>
      </c>
      <c r="E104" s="30" t="s">
        <v>398</v>
      </c>
      <c r="F104" s="30" t="s">
        <v>119</v>
      </c>
      <c r="G104" s="30" t="s">
        <v>203</v>
      </c>
      <c r="H104" s="30" t="s">
        <v>204</v>
      </c>
      <c r="I104" s="30">
        <v>13709156852</v>
      </c>
      <c r="J104" s="44">
        <f t="shared" si="4"/>
        <v>100</v>
      </c>
      <c r="K104" s="44"/>
      <c r="L104" s="44"/>
      <c r="M104" s="44"/>
      <c r="N104" s="44"/>
      <c r="O104" s="44"/>
      <c r="P104" s="30">
        <v>100</v>
      </c>
      <c r="Q104" s="44"/>
      <c r="R104" s="44"/>
      <c r="S104" s="44"/>
      <c r="T104" s="44"/>
      <c r="U104" s="44"/>
      <c r="V104" s="44"/>
      <c r="W104" s="44"/>
      <c r="X104" s="46" t="s">
        <v>122</v>
      </c>
      <c r="Y104" s="44" t="s">
        <v>123</v>
      </c>
      <c r="Z104" s="44" t="s">
        <v>124</v>
      </c>
      <c r="AA104" s="44" t="s">
        <v>124</v>
      </c>
      <c r="AB104" s="44" t="s">
        <v>124</v>
      </c>
      <c r="AC104" s="44" t="s">
        <v>124</v>
      </c>
      <c r="AD104" s="50">
        <v>29</v>
      </c>
      <c r="AE104" s="50">
        <v>63</v>
      </c>
      <c r="AF104" s="30" t="s">
        <v>447</v>
      </c>
      <c r="AG104" s="54" t="s">
        <v>448</v>
      </c>
      <c r="AH104" s="30"/>
    </row>
    <row r="105" s="4" customFormat="1" ht="56.25" spans="1:34">
      <c r="A105" s="28"/>
      <c r="B105" s="29" t="s">
        <v>449</v>
      </c>
      <c r="C105" s="65" t="s">
        <v>450</v>
      </c>
      <c r="D105" s="66" t="s">
        <v>134</v>
      </c>
      <c r="E105" s="66" t="s">
        <v>208</v>
      </c>
      <c r="F105" s="30" t="s">
        <v>119</v>
      </c>
      <c r="G105" s="30" t="s">
        <v>432</v>
      </c>
      <c r="H105" s="30" t="s">
        <v>433</v>
      </c>
      <c r="I105" s="30">
        <v>18091561977</v>
      </c>
      <c r="J105" s="44">
        <f t="shared" si="4"/>
        <v>2000</v>
      </c>
      <c r="K105" s="44"/>
      <c r="L105" s="44"/>
      <c r="M105" s="44"/>
      <c r="N105" s="44"/>
      <c r="O105" s="44"/>
      <c r="P105" s="30"/>
      <c r="Q105" s="44"/>
      <c r="R105" s="44"/>
      <c r="S105" s="44"/>
      <c r="T105" s="44">
        <v>2000</v>
      </c>
      <c r="U105" s="44"/>
      <c r="V105" s="44"/>
      <c r="W105" s="44"/>
      <c r="X105" s="46" t="s">
        <v>122</v>
      </c>
      <c r="Y105" s="44" t="s">
        <v>123</v>
      </c>
      <c r="Z105" s="44" t="s">
        <v>124</v>
      </c>
      <c r="AA105" s="44" t="s">
        <v>124</v>
      </c>
      <c r="AB105" s="44" t="s">
        <v>124</v>
      </c>
      <c r="AC105" s="44" t="s">
        <v>124</v>
      </c>
      <c r="AD105" s="50">
        <v>150</v>
      </c>
      <c r="AE105" s="50">
        <v>300</v>
      </c>
      <c r="AF105" s="30" t="s">
        <v>447</v>
      </c>
      <c r="AG105" s="54" t="s">
        <v>448</v>
      </c>
      <c r="AH105" s="30"/>
    </row>
    <row r="106" s="4" customFormat="1" ht="72" customHeight="1" spans="1:34">
      <c r="A106" s="28"/>
      <c r="B106" s="29" t="s">
        <v>451</v>
      </c>
      <c r="C106" s="65" t="s">
        <v>452</v>
      </c>
      <c r="D106" s="66" t="s">
        <v>129</v>
      </c>
      <c r="E106" s="67" t="s">
        <v>453</v>
      </c>
      <c r="F106" s="30" t="s">
        <v>119</v>
      </c>
      <c r="G106" s="30" t="s">
        <v>432</v>
      </c>
      <c r="H106" s="30" t="s">
        <v>433</v>
      </c>
      <c r="I106" s="30">
        <v>18091561977</v>
      </c>
      <c r="J106" s="44">
        <f t="shared" si="4"/>
        <v>500</v>
      </c>
      <c r="K106" s="44"/>
      <c r="L106" s="44"/>
      <c r="M106" s="44"/>
      <c r="N106" s="44"/>
      <c r="O106" s="44"/>
      <c r="P106" s="30"/>
      <c r="Q106" s="44"/>
      <c r="R106" s="44"/>
      <c r="S106" s="44"/>
      <c r="T106" s="44">
        <v>500</v>
      </c>
      <c r="U106" s="44"/>
      <c r="V106" s="44"/>
      <c r="W106" s="44"/>
      <c r="X106" s="46" t="s">
        <v>122</v>
      </c>
      <c r="Y106" s="44" t="s">
        <v>123</v>
      </c>
      <c r="Z106" s="44" t="s">
        <v>124</v>
      </c>
      <c r="AA106" s="44" t="s">
        <v>124</v>
      </c>
      <c r="AB106" s="44" t="s">
        <v>124</v>
      </c>
      <c r="AC106" s="44" t="s">
        <v>124</v>
      </c>
      <c r="AD106" s="50">
        <v>36</v>
      </c>
      <c r="AE106" s="50">
        <v>80</v>
      </c>
      <c r="AF106" s="30" t="s">
        <v>447</v>
      </c>
      <c r="AG106" s="54" t="s">
        <v>448</v>
      </c>
      <c r="AH106" s="30"/>
    </row>
    <row r="107" s="4" customFormat="1" ht="35.1" customHeight="1" spans="1:34">
      <c r="A107" s="31" t="s">
        <v>21</v>
      </c>
      <c r="B107" s="29"/>
      <c r="C107" s="29"/>
      <c r="D107" s="30"/>
      <c r="E107" s="30"/>
      <c r="F107" s="28"/>
      <c r="G107" s="30"/>
      <c r="H107" s="30"/>
      <c r="I107" s="75"/>
      <c r="J107" s="44"/>
      <c r="K107" s="44"/>
      <c r="L107" s="44"/>
      <c r="M107" s="44"/>
      <c r="N107" s="44"/>
      <c r="O107" s="44"/>
      <c r="P107" s="44"/>
      <c r="Q107" s="44"/>
      <c r="R107" s="44"/>
      <c r="S107" s="44"/>
      <c r="T107" s="44"/>
      <c r="U107" s="44"/>
      <c r="V107" s="44"/>
      <c r="W107" s="44"/>
      <c r="X107" s="30"/>
      <c r="Y107" s="30"/>
      <c r="Z107" s="30"/>
      <c r="AA107" s="30"/>
      <c r="AB107" s="30"/>
      <c r="AC107" s="30"/>
      <c r="AD107" s="50"/>
      <c r="AE107" s="50"/>
      <c r="AF107" s="30"/>
      <c r="AG107" s="54"/>
      <c r="AH107" s="30"/>
    </row>
    <row r="108" s="4" customFormat="1" ht="35.1" customHeight="1" spans="1:34">
      <c r="A108" s="31" t="s">
        <v>22</v>
      </c>
      <c r="B108" s="29"/>
      <c r="C108" s="29"/>
      <c r="D108" s="30"/>
      <c r="E108" s="30"/>
      <c r="F108" s="28"/>
      <c r="G108" s="30"/>
      <c r="H108" s="30"/>
      <c r="I108" s="75"/>
      <c r="J108" s="44"/>
      <c r="K108" s="44"/>
      <c r="L108" s="44"/>
      <c r="M108" s="44"/>
      <c r="N108" s="44"/>
      <c r="O108" s="44"/>
      <c r="P108" s="44"/>
      <c r="Q108" s="44"/>
      <c r="R108" s="44"/>
      <c r="S108" s="44"/>
      <c r="T108" s="44"/>
      <c r="U108" s="44"/>
      <c r="V108" s="44"/>
      <c r="W108" s="44"/>
      <c r="X108" s="30"/>
      <c r="Y108" s="30"/>
      <c r="Z108" s="30"/>
      <c r="AA108" s="30"/>
      <c r="AB108" s="30"/>
      <c r="AC108" s="30"/>
      <c r="AD108" s="50"/>
      <c r="AE108" s="50"/>
      <c r="AF108" s="30"/>
      <c r="AG108" s="54"/>
      <c r="AH108" s="30"/>
    </row>
    <row r="109" s="3" customFormat="1" ht="43" customHeight="1" spans="1:34">
      <c r="A109" s="27" t="s">
        <v>23</v>
      </c>
      <c r="B109" s="29"/>
      <c r="C109" s="24"/>
      <c r="D109" s="20"/>
      <c r="E109" s="20"/>
      <c r="F109" s="19"/>
      <c r="G109" s="20"/>
      <c r="H109" s="20"/>
      <c r="I109" s="43"/>
      <c r="J109" s="39">
        <f>SUM(J110:J132)</f>
        <v>26711.768652</v>
      </c>
      <c r="K109" s="39">
        <f t="shared" ref="K109:AE109" si="6">SUM(K110:K132)</f>
        <v>8235.768652</v>
      </c>
      <c r="L109" s="39">
        <f t="shared" si="6"/>
        <v>1282</v>
      </c>
      <c r="M109" s="39">
        <f t="shared" si="6"/>
        <v>5938.768652</v>
      </c>
      <c r="N109" s="39">
        <f t="shared" si="6"/>
        <v>0</v>
      </c>
      <c r="O109" s="39">
        <f t="shared" si="6"/>
        <v>1015</v>
      </c>
      <c r="P109" s="39">
        <f t="shared" si="6"/>
        <v>100</v>
      </c>
      <c r="Q109" s="39">
        <f t="shared" si="6"/>
        <v>0</v>
      </c>
      <c r="R109" s="39">
        <f t="shared" si="6"/>
        <v>0</v>
      </c>
      <c r="S109" s="39">
        <f t="shared" si="6"/>
        <v>0</v>
      </c>
      <c r="T109" s="39">
        <f t="shared" si="6"/>
        <v>4520</v>
      </c>
      <c r="U109" s="39">
        <f t="shared" si="6"/>
        <v>0</v>
      </c>
      <c r="V109" s="39">
        <f t="shared" si="6"/>
        <v>0</v>
      </c>
      <c r="W109" s="39">
        <f t="shared" si="6"/>
        <v>13856</v>
      </c>
      <c r="X109" s="39">
        <f t="shared" si="6"/>
        <v>0</v>
      </c>
      <c r="Y109" s="39">
        <f t="shared" si="6"/>
        <v>0</v>
      </c>
      <c r="Z109" s="39">
        <f t="shared" si="6"/>
        <v>0</v>
      </c>
      <c r="AA109" s="39">
        <f t="shared" si="6"/>
        <v>0</v>
      </c>
      <c r="AB109" s="39">
        <f t="shared" si="6"/>
        <v>0</v>
      </c>
      <c r="AC109" s="39">
        <f t="shared" si="6"/>
        <v>0</v>
      </c>
      <c r="AD109" s="49">
        <f t="shared" si="6"/>
        <v>3113</v>
      </c>
      <c r="AE109" s="49">
        <f t="shared" si="6"/>
        <v>9557</v>
      </c>
      <c r="AF109" s="20"/>
      <c r="AG109" s="53"/>
      <c r="AH109" s="30"/>
    </row>
    <row r="110" s="4" customFormat="1" ht="83" customHeight="1" spans="1:34">
      <c r="A110" s="28"/>
      <c r="B110" s="29" t="s">
        <v>454</v>
      </c>
      <c r="C110" s="29" t="s">
        <v>455</v>
      </c>
      <c r="D110" s="30" t="s">
        <v>117</v>
      </c>
      <c r="E110" s="30" t="s">
        <v>456</v>
      </c>
      <c r="F110" s="30" t="s">
        <v>119</v>
      </c>
      <c r="G110" s="30" t="s">
        <v>457</v>
      </c>
      <c r="H110" s="30" t="s">
        <v>458</v>
      </c>
      <c r="I110" s="30">
        <v>13909159482</v>
      </c>
      <c r="J110" s="44">
        <f t="shared" ref="J109:J114" si="7">K110+P110+Q110+R110+S110+T110+U110+V110+W110</f>
        <v>78</v>
      </c>
      <c r="K110" s="44">
        <v>78</v>
      </c>
      <c r="L110" s="44">
        <v>78</v>
      </c>
      <c r="M110" s="44"/>
      <c r="N110" s="44"/>
      <c r="O110" s="44"/>
      <c r="P110" s="30"/>
      <c r="Q110" s="44"/>
      <c r="R110" s="44"/>
      <c r="S110" s="44"/>
      <c r="T110" s="44"/>
      <c r="U110" s="44"/>
      <c r="V110" s="44"/>
      <c r="W110" s="30">
        <v>0</v>
      </c>
      <c r="X110" s="46" t="s">
        <v>122</v>
      </c>
      <c r="Y110" s="44" t="s">
        <v>123</v>
      </c>
      <c r="Z110" s="44" t="s">
        <v>124</v>
      </c>
      <c r="AA110" s="44" t="s">
        <v>124</v>
      </c>
      <c r="AB110" s="44" t="s">
        <v>124</v>
      </c>
      <c r="AC110" s="44" t="s">
        <v>124</v>
      </c>
      <c r="AD110" s="50">
        <v>30</v>
      </c>
      <c r="AE110" s="50">
        <v>84</v>
      </c>
      <c r="AF110" s="30" t="s">
        <v>136</v>
      </c>
      <c r="AG110" s="54" t="s">
        <v>459</v>
      </c>
      <c r="AH110" s="30"/>
    </row>
    <row r="111" s="4" customFormat="1" ht="89" customHeight="1" spans="1:34">
      <c r="A111" s="28"/>
      <c r="B111" s="29" t="s">
        <v>460</v>
      </c>
      <c r="C111" s="68" t="s">
        <v>461</v>
      </c>
      <c r="D111" s="30" t="s">
        <v>117</v>
      </c>
      <c r="E111" s="30" t="s">
        <v>234</v>
      </c>
      <c r="F111" s="30" t="s">
        <v>119</v>
      </c>
      <c r="G111" s="30" t="s">
        <v>462</v>
      </c>
      <c r="H111" s="30" t="s">
        <v>463</v>
      </c>
      <c r="I111" s="30">
        <v>18091555835</v>
      </c>
      <c r="J111" s="44">
        <f t="shared" si="7"/>
        <v>6950</v>
      </c>
      <c r="K111" s="44">
        <f>SUBTOTAL(9,L111:O111)</f>
        <v>3165</v>
      </c>
      <c r="L111" s="44">
        <v>50</v>
      </c>
      <c r="M111" s="44">
        <v>2200</v>
      </c>
      <c r="N111" s="44"/>
      <c r="O111" s="44">
        <v>915</v>
      </c>
      <c r="P111" s="30"/>
      <c r="Q111" s="44"/>
      <c r="R111" s="44"/>
      <c r="S111" s="44"/>
      <c r="T111" s="44"/>
      <c r="U111" s="44"/>
      <c r="V111" s="44"/>
      <c r="W111" s="30">
        <v>3785</v>
      </c>
      <c r="X111" s="46" t="s">
        <v>122</v>
      </c>
      <c r="Y111" s="44" t="s">
        <v>123</v>
      </c>
      <c r="Z111" s="44" t="s">
        <v>124</v>
      </c>
      <c r="AA111" s="44" t="s">
        <v>124</v>
      </c>
      <c r="AB111" s="44" t="s">
        <v>124</v>
      </c>
      <c r="AC111" s="44" t="s">
        <v>124</v>
      </c>
      <c r="AD111" s="50">
        <v>60</v>
      </c>
      <c r="AE111" s="50">
        <v>162</v>
      </c>
      <c r="AF111" s="30" t="s">
        <v>136</v>
      </c>
      <c r="AG111" s="54" t="s">
        <v>464</v>
      </c>
      <c r="AH111" s="30"/>
    </row>
    <row r="112" s="4" customFormat="1" ht="62" customHeight="1" spans="1:34">
      <c r="A112" s="28"/>
      <c r="B112" s="29" t="s">
        <v>460</v>
      </c>
      <c r="C112" s="29" t="s">
        <v>465</v>
      </c>
      <c r="D112" s="30" t="s">
        <v>117</v>
      </c>
      <c r="E112" s="30" t="s">
        <v>234</v>
      </c>
      <c r="F112" s="30" t="s">
        <v>119</v>
      </c>
      <c r="G112" s="30" t="s">
        <v>462</v>
      </c>
      <c r="H112" s="30" t="s">
        <v>463</v>
      </c>
      <c r="I112" s="30">
        <v>18091555835</v>
      </c>
      <c r="J112" s="44">
        <f t="shared" si="7"/>
        <v>7265.768652</v>
      </c>
      <c r="K112" s="44">
        <f>SUBTOTAL(9,L112:O112)</f>
        <v>3480.768652</v>
      </c>
      <c r="L112" s="44">
        <v>20</v>
      </c>
      <c r="M112" s="76">
        <v>3360.768652</v>
      </c>
      <c r="N112" s="44"/>
      <c r="O112" s="44">
        <v>100</v>
      </c>
      <c r="P112" s="30"/>
      <c r="Q112" s="44"/>
      <c r="R112" s="44"/>
      <c r="S112" s="44"/>
      <c r="T112" s="44"/>
      <c r="U112" s="44"/>
      <c r="V112" s="44"/>
      <c r="W112" s="30">
        <v>3785</v>
      </c>
      <c r="X112" s="46" t="s">
        <v>122</v>
      </c>
      <c r="Y112" s="44" t="s">
        <v>123</v>
      </c>
      <c r="Z112" s="44" t="s">
        <v>124</v>
      </c>
      <c r="AA112" s="44" t="s">
        <v>124</v>
      </c>
      <c r="AB112" s="44" t="s">
        <v>124</v>
      </c>
      <c r="AC112" s="44" t="s">
        <v>124</v>
      </c>
      <c r="AD112" s="50">
        <v>30</v>
      </c>
      <c r="AE112" s="50">
        <v>100</v>
      </c>
      <c r="AF112" s="30" t="s">
        <v>136</v>
      </c>
      <c r="AG112" s="54" t="s">
        <v>466</v>
      </c>
      <c r="AH112" s="30"/>
    </row>
    <row r="113" s="4" customFormat="1" ht="56" customHeight="1" spans="1:34">
      <c r="A113" s="28"/>
      <c r="B113" s="29" t="s">
        <v>467</v>
      </c>
      <c r="C113" s="29" t="s">
        <v>468</v>
      </c>
      <c r="D113" s="30" t="s">
        <v>117</v>
      </c>
      <c r="E113" s="30" t="s">
        <v>234</v>
      </c>
      <c r="F113" s="30" t="s">
        <v>119</v>
      </c>
      <c r="G113" s="30" t="s">
        <v>469</v>
      </c>
      <c r="H113" s="30" t="s">
        <v>470</v>
      </c>
      <c r="I113" s="30">
        <v>13992520001</v>
      </c>
      <c r="J113" s="44">
        <f t="shared" si="7"/>
        <v>500</v>
      </c>
      <c r="K113" s="44">
        <v>400</v>
      </c>
      <c r="L113" s="44">
        <v>400</v>
      </c>
      <c r="M113" s="44"/>
      <c r="N113" s="44"/>
      <c r="O113" s="44"/>
      <c r="P113" s="30">
        <v>100</v>
      </c>
      <c r="Q113" s="44"/>
      <c r="R113" s="44"/>
      <c r="S113" s="44"/>
      <c r="T113" s="44"/>
      <c r="U113" s="44"/>
      <c r="V113" s="44"/>
      <c r="W113" s="30">
        <v>0</v>
      </c>
      <c r="X113" s="46" t="s">
        <v>122</v>
      </c>
      <c r="Y113" s="44" t="s">
        <v>123</v>
      </c>
      <c r="Z113" s="44" t="s">
        <v>124</v>
      </c>
      <c r="AA113" s="44" t="s">
        <v>124</v>
      </c>
      <c r="AB113" s="44" t="s">
        <v>124</v>
      </c>
      <c r="AC113" s="44" t="s">
        <v>124</v>
      </c>
      <c r="AD113" s="50">
        <v>158</v>
      </c>
      <c r="AE113" s="50">
        <v>440</v>
      </c>
      <c r="AF113" s="30" t="s">
        <v>136</v>
      </c>
      <c r="AG113" s="54" t="s">
        <v>471</v>
      </c>
      <c r="AH113" s="30"/>
    </row>
    <row r="114" s="4" customFormat="1" ht="89" customHeight="1" spans="1:34">
      <c r="A114" s="28"/>
      <c r="B114" s="29" t="s">
        <v>472</v>
      </c>
      <c r="C114" s="31" t="s">
        <v>473</v>
      </c>
      <c r="D114" s="30" t="s">
        <v>129</v>
      </c>
      <c r="E114" s="30" t="s">
        <v>474</v>
      </c>
      <c r="F114" s="57" t="s">
        <v>119</v>
      </c>
      <c r="G114" s="30" t="s">
        <v>120</v>
      </c>
      <c r="H114" s="30" t="s">
        <v>121</v>
      </c>
      <c r="I114" s="28">
        <v>13309151917</v>
      </c>
      <c r="J114" s="44">
        <f t="shared" si="7"/>
        <v>200</v>
      </c>
      <c r="K114" s="44">
        <v>200</v>
      </c>
      <c r="L114" s="44"/>
      <c r="M114" s="44">
        <v>200</v>
      </c>
      <c r="N114" s="44"/>
      <c r="O114" s="44"/>
      <c r="P114" s="30"/>
      <c r="Q114" s="44"/>
      <c r="R114" s="44"/>
      <c r="S114" s="44"/>
      <c r="T114" s="44"/>
      <c r="U114" s="44"/>
      <c r="V114" s="44"/>
      <c r="W114" s="30"/>
      <c r="X114" s="46" t="s">
        <v>122</v>
      </c>
      <c r="Y114" s="44" t="s">
        <v>123</v>
      </c>
      <c r="Z114" s="44" t="s">
        <v>123</v>
      </c>
      <c r="AA114" s="44" t="s">
        <v>124</v>
      </c>
      <c r="AB114" s="44" t="s">
        <v>124</v>
      </c>
      <c r="AC114" s="44" t="s">
        <v>124</v>
      </c>
      <c r="AD114" s="50">
        <v>310</v>
      </c>
      <c r="AE114" s="50">
        <v>985</v>
      </c>
      <c r="AF114" s="30" t="s">
        <v>447</v>
      </c>
      <c r="AG114" s="54" t="s">
        <v>475</v>
      </c>
      <c r="AH114" s="30"/>
    </row>
    <row r="115" s="5" customFormat="1" ht="89" customHeight="1" spans="1:34">
      <c r="A115" s="69"/>
      <c r="B115" s="59" t="s">
        <v>476</v>
      </c>
      <c r="C115" s="60" t="s">
        <v>477</v>
      </c>
      <c r="D115" s="70" t="s">
        <v>117</v>
      </c>
      <c r="E115" s="71" t="s">
        <v>234</v>
      </c>
      <c r="F115" s="62" t="s">
        <v>119</v>
      </c>
      <c r="G115" s="63" t="s">
        <v>432</v>
      </c>
      <c r="H115" s="63" t="s">
        <v>433</v>
      </c>
      <c r="I115" s="63">
        <v>18091561977</v>
      </c>
      <c r="J115" s="74">
        <f>SUM(K115+P115+Q115+R115+S115+T115+U115+V115+W115)</f>
        <v>4800</v>
      </c>
      <c r="K115" s="74"/>
      <c r="L115" s="74"/>
      <c r="M115" s="74"/>
      <c r="N115" s="74"/>
      <c r="O115" s="74"/>
      <c r="P115" s="63"/>
      <c r="Q115" s="74"/>
      <c r="R115" s="74"/>
      <c r="S115" s="74"/>
      <c r="T115" s="74">
        <v>4100</v>
      </c>
      <c r="U115" s="74"/>
      <c r="V115" s="74"/>
      <c r="W115" s="63">
        <v>700</v>
      </c>
      <c r="X115" s="79" t="s">
        <v>122</v>
      </c>
      <c r="Y115" s="74" t="s">
        <v>123</v>
      </c>
      <c r="Z115" s="74" t="s">
        <v>124</v>
      </c>
      <c r="AA115" s="74" t="s">
        <v>124</v>
      </c>
      <c r="AB115" s="74" t="s">
        <v>124</v>
      </c>
      <c r="AC115" s="74" t="s">
        <v>124</v>
      </c>
      <c r="AD115" s="82">
        <v>70</v>
      </c>
      <c r="AE115" s="82">
        <v>153</v>
      </c>
      <c r="AF115" s="63" t="s">
        <v>136</v>
      </c>
      <c r="AG115" s="85" t="s">
        <v>478</v>
      </c>
      <c r="AH115" s="63"/>
    </row>
    <row r="116" s="5" customFormat="1" ht="89" customHeight="1" spans="1:34">
      <c r="A116" s="69"/>
      <c r="B116" s="59" t="s">
        <v>479</v>
      </c>
      <c r="C116" s="60" t="s">
        <v>480</v>
      </c>
      <c r="D116" s="71" t="s">
        <v>117</v>
      </c>
      <c r="E116" s="71" t="s">
        <v>234</v>
      </c>
      <c r="F116" s="62" t="s">
        <v>119</v>
      </c>
      <c r="G116" s="63" t="s">
        <v>432</v>
      </c>
      <c r="H116" s="63" t="s">
        <v>433</v>
      </c>
      <c r="I116" s="63">
        <v>18091561977</v>
      </c>
      <c r="J116" s="74">
        <f t="shared" ref="J116:J132" si="8">K116+P116+Q116+R116+S116+T116+U116+V116+W116</f>
        <v>2000</v>
      </c>
      <c r="K116" s="74"/>
      <c r="L116" s="74"/>
      <c r="M116" s="74"/>
      <c r="N116" s="74"/>
      <c r="O116" s="74"/>
      <c r="P116" s="63"/>
      <c r="Q116" s="74"/>
      <c r="R116" s="74"/>
      <c r="S116" s="74"/>
      <c r="T116" s="80">
        <v>100</v>
      </c>
      <c r="U116" s="74"/>
      <c r="V116" s="74"/>
      <c r="W116" s="63">
        <v>1900</v>
      </c>
      <c r="X116" s="79" t="s">
        <v>122</v>
      </c>
      <c r="Y116" s="74" t="s">
        <v>123</v>
      </c>
      <c r="Z116" s="74" t="s">
        <v>124</v>
      </c>
      <c r="AA116" s="74" t="s">
        <v>124</v>
      </c>
      <c r="AB116" s="74" t="s">
        <v>124</v>
      </c>
      <c r="AC116" s="74" t="s">
        <v>124</v>
      </c>
      <c r="AD116" s="83">
        <v>23</v>
      </c>
      <c r="AE116" s="83">
        <v>53</v>
      </c>
      <c r="AF116" s="63" t="s">
        <v>136</v>
      </c>
      <c r="AG116" s="85" t="s">
        <v>481</v>
      </c>
      <c r="AH116" s="63"/>
    </row>
    <row r="117" s="5" customFormat="1" ht="89" customHeight="1" spans="1:34">
      <c r="A117" s="69"/>
      <c r="B117" s="59" t="s">
        <v>482</v>
      </c>
      <c r="C117" s="60" t="s">
        <v>483</v>
      </c>
      <c r="D117" s="71" t="s">
        <v>117</v>
      </c>
      <c r="E117" s="71" t="s">
        <v>370</v>
      </c>
      <c r="F117" s="62" t="s">
        <v>119</v>
      </c>
      <c r="G117" s="63" t="s">
        <v>432</v>
      </c>
      <c r="H117" s="63" t="s">
        <v>433</v>
      </c>
      <c r="I117" s="63">
        <v>18091561977</v>
      </c>
      <c r="J117" s="74">
        <f t="shared" si="8"/>
        <v>400</v>
      </c>
      <c r="K117" s="74"/>
      <c r="L117" s="74"/>
      <c r="M117" s="74"/>
      <c r="N117" s="74"/>
      <c r="O117" s="74"/>
      <c r="P117" s="63"/>
      <c r="Q117" s="74"/>
      <c r="R117" s="74"/>
      <c r="S117" s="74"/>
      <c r="T117" s="80">
        <v>40</v>
      </c>
      <c r="U117" s="74"/>
      <c r="V117" s="74"/>
      <c r="W117" s="63">
        <v>360</v>
      </c>
      <c r="X117" s="79" t="s">
        <v>122</v>
      </c>
      <c r="Y117" s="74" t="s">
        <v>123</v>
      </c>
      <c r="Z117" s="74" t="s">
        <v>124</v>
      </c>
      <c r="AA117" s="74" t="s">
        <v>124</v>
      </c>
      <c r="AB117" s="74" t="s">
        <v>124</v>
      </c>
      <c r="AC117" s="74" t="s">
        <v>124</v>
      </c>
      <c r="AD117" s="83">
        <v>16</v>
      </c>
      <c r="AE117" s="83">
        <v>36</v>
      </c>
      <c r="AF117" s="63" t="s">
        <v>136</v>
      </c>
      <c r="AG117" s="85" t="s">
        <v>484</v>
      </c>
      <c r="AH117" s="63"/>
    </row>
    <row r="118" s="5" customFormat="1" ht="89" customHeight="1" spans="1:34">
      <c r="A118" s="69"/>
      <c r="B118" s="59" t="s">
        <v>485</v>
      </c>
      <c r="C118" s="60" t="s">
        <v>486</v>
      </c>
      <c r="D118" s="71" t="s">
        <v>117</v>
      </c>
      <c r="E118" s="71" t="s">
        <v>234</v>
      </c>
      <c r="F118" s="62" t="s">
        <v>119</v>
      </c>
      <c r="G118" s="63" t="s">
        <v>432</v>
      </c>
      <c r="H118" s="63" t="s">
        <v>433</v>
      </c>
      <c r="I118" s="63">
        <v>18091561977</v>
      </c>
      <c r="J118" s="74">
        <f t="shared" si="8"/>
        <v>1200</v>
      </c>
      <c r="K118" s="74"/>
      <c r="L118" s="74"/>
      <c r="M118" s="74"/>
      <c r="N118" s="74"/>
      <c r="O118" s="74"/>
      <c r="P118" s="63"/>
      <c r="Q118" s="74"/>
      <c r="R118" s="74"/>
      <c r="S118" s="74"/>
      <c r="T118" s="80">
        <v>100</v>
      </c>
      <c r="U118" s="74"/>
      <c r="V118" s="74"/>
      <c r="W118" s="63">
        <v>1100</v>
      </c>
      <c r="X118" s="79" t="s">
        <v>122</v>
      </c>
      <c r="Y118" s="74" t="s">
        <v>123</v>
      </c>
      <c r="Z118" s="74" t="s">
        <v>124</v>
      </c>
      <c r="AA118" s="74" t="s">
        <v>124</v>
      </c>
      <c r="AB118" s="74" t="s">
        <v>124</v>
      </c>
      <c r="AC118" s="74" t="s">
        <v>124</v>
      </c>
      <c r="AD118" s="83">
        <v>22</v>
      </c>
      <c r="AE118" s="83">
        <v>54</v>
      </c>
      <c r="AF118" s="63" t="s">
        <v>136</v>
      </c>
      <c r="AG118" s="85" t="s">
        <v>487</v>
      </c>
      <c r="AH118" s="63"/>
    </row>
    <row r="119" s="5" customFormat="1" ht="89" customHeight="1" spans="1:34">
      <c r="A119" s="69"/>
      <c r="B119" s="59" t="s">
        <v>488</v>
      </c>
      <c r="C119" s="60" t="s">
        <v>489</v>
      </c>
      <c r="D119" s="71" t="s">
        <v>157</v>
      </c>
      <c r="E119" s="71" t="s">
        <v>389</v>
      </c>
      <c r="F119" s="62" t="s">
        <v>119</v>
      </c>
      <c r="G119" s="63" t="s">
        <v>432</v>
      </c>
      <c r="H119" s="63" t="s">
        <v>433</v>
      </c>
      <c r="I119" s="63">
        <v>18091561977</v>
      </c>
      <c r="J119" s="74">
        <f t="shared" si="8"/>
        <v>300</v>
      </c>
      <c r="K119" s="74"/>
      <c r="L119" s="74"/>
      <c r="M119" s="74"/>
      <c r="N119" s="74"/>
      <c r="O119" s="74"/>
      <c r="P119" s="63"/>
      <c r="Q119" s="74"/>
      <c r="R119" s="74"/>
      <c r="S119" s="74"/>
      <c r="T119" s="80">
        <v>30</v>
      </c>
      <c r="U119" s="74"/>
      <c r="V119" s="74"/>
      <c r="W119" s="63">
        <v>270</v>
      </c>
      <c r="X119" s="79" t="s">
        <v>122</v>
      </c>
      <c r="Y119" s="74" t="s">
        <v>123</v>
      </c>
      <c r="Z119" s="74" t="s">
        <v>124</v>
      </c>
      <c r="AA119" s="74" t="s">
        <v>124</v>
      </c>
      <c r="AB119" s="74" t="s">
        <v>124</v>
      </c>
      <c r="AC119" s="74" t="s">
        <v>124</v>
      </c>
      <c r="AD119" s="83">
        <v>19</v>
      </c>
      <c r="AE119" s="83">
        <v>43</v>
      </c>
      <c r="AF119" s="63" t="s">
        <v>136</v>
      </c>
      <c r="AG119" s="85" t="s">
        <v>392</v>
      </c>
      <c r="AH119" s="63"/>
    </row>
    <row r="120" s="5" customFormat="1" ht="89" customHeight="1" spans="1:34">
      <c r="A120" s="69"/>
      <c r="B120" s="59" t="s">
        <v>490</v>
      </c>
      <c r="C120" s="60" t="s">
        <v>491</v>
      </c>
      <c r="D120" s="71" t="s">
        <v>148</v>
      </c>
      <c r="E120" s="71" t="s">
        <v>492</v>
      </c>
      <c r="F120" s="62" t="s">
        <v>119</v>
      </c>
      <c r="G120" s="63" t="s">
        <v>432</v>
      </c>
      <c r="H120" s="63" t="s">
        <v>433</v>
      </c>
      <c r="I120" s="63">
        <v>18091561977</v>
      </c>
      <c r="J120" s="74">
        <f t="shared" si="8"/>
        <v>1000</v>
      </c>
      <c r="K120" s="74"/>
      <c r="L120" s="74"/>
      <c r="M120" s="74"/>
      <c r="N120" s="74"/>
      <c r="O120" s="74"/>
      <c r="P120" s="63"/>
      <c r="Q120" s="74"/>
      <c r="R120" s="74"/>
      <c r="S120" s="74"/>
      <c r="T120" s="80">
        <v>40</v>
      </c>
      <c r="U120" s="74"/>
      <c r="V120" s="74"/>
      <c r="W120" s="63">
        <v>960</v>
      </c>
      <c r="X120" s="79" t="s">
        <v>122</v>
      </c>
      <c r="Y120" s="74" t="s">
        <v>123</v>
      </c>
      <c r="Z120" s="74" t="s">
        <v>124</v>
      </c>
      <c r="AA120" s="74" t="s">
        <v>124</v>
      </c>
      <c r="AB120" s="74" t="s">
        <v>124</v>
      </c>
      <c r="AC120" s="74" t="s">
        <v>124</v>
      </c>
      <c r="AD120" s="83">
        <v>13</v>
      </c>
      <c r="AE120" s="83">
        <v>28</v>
      </c>
      <c r="AF120" s="63" t="s">
        <v>136</v>
      </c>
      <c r="AG120" s="85" t="s">
        <v>316</v>
      </c>
      <c r="AH120" s="63"/>
    </row>
    <row r="121" s="5" customFormat="1" ht="89" customHeight="1" spans="1:34">
      <c r="A121" s="69"/>
      <c r="B121" s="59" t="s">
        <v>493</v>
      </c>
      <c r="C121" s="60" t="s">
        <v>494</v>
      </c>
      <c r="D121" s="72" t="s">
        <v>117</v>
      </c>
      <c r="E121" s="61" t="s">
        <v>297</v>
      </c>
      <c r="F121" s="62" t="s">
        <v>119</v>
      </c>
      <c r="G121" s="63" t="s">
        <v>432</v>
      </c>
      <c r="H121" s="63" t="s">
        <v>433</v>
      </c>
      <c r="I121" s="63">
        <v>18091561977</v>
      </c>
      <c r="J121" s="74">
        <f t="shared" si="8"/>
        <v>500</v>
      </c>
      <c r="K121" s="74"/>
      <c r="L121" s="74"/>
      <c r="M121" s="74"/>
      <c r="N121" s="74"/>
      <c r="O121" s="74"/>
      <c r="P121" s="63"/>
      <c r="Q121" s="74"/>
      <c r="R121" s="74"/>
      <c r="S121" s="74"/>
      <c r="T121" s="63">
        <v>50</v>
      </c>
      <c r="U121" s="74"/>
      <c r="V121" s="74"/>
      <c r="W121" s="63">
        <v>450</v>
      </c>
      <c r="X121" s="79" t="s">
        <v>122</v>
      </c>
      <c r="Y121" s="74" t="s">
        <v>123</v>
      </c>
      <c r="Z121" s="74" t="s">
        <v>124</v>
      </c>
      <c r="AA121" s="74" t="s">
        <v>124</v>
      </c>
      <c r="AB121" s="74" t="s">
        <v>124</v>
      </c>
      <c r="AC121" s="74" t="s">
        <v>124</v>
      </c>
      <c r="AD121" s="81">
        <v>16</v>
      </c>
      <c r="AE121" s="81">
        <v>38</v>
      </c>
      <c r="AF121" s="63" t="s">
        <v>136</v>
      </c>
      <c r="AG121" s="85" t="s">
        <v>495</v>
      </c>
      <c r="AH121" s="63"/>
    </row>
    <row r="122" s="4" customFormat="1" ht="89" customHeight="1" spans="1:34">
      <c r="A122" s="28"/>
      <c r="B122" s="29" t="s">
        <v>496</v>
      </c>
      <c r="C122" s="65" t="s">
        <v>497</v>
      </c>
      <c r="D122" s="67" t="s">
        <v>498</v>
      </c>
      <c r="E122" s="67" t="s">
        <v>499</v>
      </c>
      <c r="F122" s="57" t="s">
        <v>119</v>
      </c>
      <c r="G122" s="30" t="s">
        <v>432</v>
      </c>
      <c r="H122" s="30" t="s">
        <v>433</v>
      </c>
      <c r="I122" s="30">
        <v>18091561977</v>
      </c>
      <c r="J122" s="44">
        <f t="shared" si="8"/>
        <v>356</v>
      </c>
      <c r="K122" s="44"/>
      <c r="L122" s="44"/>
      <c r="M122" s="44"/>
      <c r="N122" s="44"/>
      <c r="O122" s="44"/>
      <c r="P122" s="30"/>
      <c r="Q122" s="44"/>
      <c r="R122" s="44"/>
      <c r="S122" s="44"/>
      <c r="T122" s="30">
        <v>35</v>
      </c>
      <c r="U122" s="44"/>
      <c r="V122" s="44"/>
      <c r="W122" s="30">
        <v>321</v>
      </c>
      <c r="X122" s="46" t="s">
        <v>122</v>
      </c>
      <c r="Y122" s="44" t="s">
        <v>123</v>
      </c>
      <c r="Z122" s="44" t="s">
        <v>124</v>
      </c>
      <c r="AA122" s="44" t="s">
        <v>124</v>
      </c>
      <c r="AB122" s="44" t="s">
        <v>124</v>
      </c>
      <c r="AC122" s="44" t="s">
        <v>124</v>
      </c>
      <c r="AD122" s="84">
        <v>14</v>
      </c>
      <c r="AE122" s="84">
        <v>34</v>
      </c>
      <c r="AF122" s="30" t="s">
        <v>136</v>
      </c>
      <c r="AG122" s="54" t="s">
        <v>500</v>
      </c>
      <c r="AH122" s="30"/>
    </row>
    <row r="123" s="5" customFormat="1" ht="89" customHeight="1" spans="1:34">
      <c r="A123" s="69"/>
      <c r="B123" s="59" t="s">
        <v>501</v>
      </c>
      <c r="C123" s="73" t="s">
        <v>502</v>
      </c>
      <c r="D123" s="61" t="s">
        <v>157</v>
      </c>
      <c r="E123" s="61" t="s">
        <v>389</v>
      </c>
      <c r="F123" s="62" t="s">
        <v>119</v>
      </c>
      <c r="G123" s="63" t="s">
        <v>432</v>
      </c>
      <c r="H123" s="63" t="s">
        <v>433</v>
      </c>
      <c r="I123" s="63">
        <v>18091561977</v>
      </c>
      <c r="J123" s="74">
        <f t="shared" si="8"/>
        <v>250</v>
      </c>
      <c r="K123" s="74"/>
      <c r="L123" s="74"/>
      <c r="M123" s="74"/>
      <c r="N123" s="74"/>
      <c r="O123" s="74"/>
      <c r="P123" s="63"/>
      <c r="Q123" s="74"/>
      <c r="R123" s="74"/>
      <c r="S123" s="74"/>
      <c r="T123" s="63">
        <v>25</v>
      </c>
      <c r="U123" s="74"/>
      <c r="V123" s="74"/>
      <c r="W123" s="63">
        <v>225</v>
      </c>
      <c r="X123" s="79" t="s">
        <v>122</v>
      </c>
      <c r="Y123" s="74" t="s">
        <v>123</v>
      </c>
      <c r="Z123" s="74" t="s">
        <v>124</v>
      </c>
      <c r="AA123" s="74" t="s">
        <v>124</v>
      </c>
      <c r="AB123" s="74" t="s">
        <v>124</v>
      </c>
      <c r="AC123" s="74" t="s">
        <v>124</v>
      </c>
      <c r="AD123" s="81">
        <v>13</v>
      </c>
      <c r="AE123" s="81">
        <v>29</v>
      </c>
      <c r="AF123" s="63" t="s">
        <v>136</v>
      </c>
      <c r="AG123" s="85" t="s">
        <v>126</v>
      </c>
      <c r="AH123" s="63"/>
    </row>
    <row r="124" s="4" customFormat="1" ht="408" customHeight="1" spans="1:34">
      <c r="A124" s="28"/>
      <c r="B124" s="29" t="s">
        <v>503</v>
      </c>
      <c r="C124" s="31" t="s">
        <v>504</v>
      </c>
      <c r="D124" s="30" t="s">
        <v>505</v>
      </c>
      <c r="E124" s="30" t="s">
        <v>506</v>
      </c>
      <c r="F124" s="57" t="s">
        <v>119</v>
      </c>
      <c r="G124" s="30" t="s">
        <v>120</v>
      </c>
      <c r="H124" s="30" t="s">
        <v>121</v>
      </c>
      <c r="I124" s="28">
        <v>13309151917</v>
      </c>
      <c r="J124" s="44">
        <f t="shared" si="8"/>
        <v>572</v>
      </c>
      <c r="K124" s="44">
        <v>572</v>
      </c>
      <c r="L124" s="44">
        <v>454</v>
      </c>
      <c r="M124" s="44">
        <v>118</v>
      </c>
      <c r="N124" s="44"/>
      <c r="O124" s="44"/>
      <c r="P124" s="30"/>
      <c r="Q124" s="44"/>
      <c r="R124" s="44"/>
      <c r="S124" s="44"/>
      <c r="T124" s="44"/>
      <c r="U124" s="44"/>
      <c r="V124" s="44"/>
      <c r="W124" s="30"/>
      <c r="X124" s="46" t="s">
        <v>122</v>
      </c>
      <c r="Y124" s="44" t="s">
        <v>123</v>
      </c>
      <c r="Z124" s="44" t="s">
        <v>123</v>
      </c>
      <c r="AA124" s="44" t="s">
        <v>124</v>
      </c>
      <c r="AB124" s="44" t="s">
        <v>124</v>
      </c>
      <c r="AC124" s="44" t="s">
        <v>124</v>
      </c>
      <c r="AD124" s="50">
        <v>1983</v>
      </c>
      <c r="AE124" s="50">
        <v>6545</v>
      </c>
      <c r="AF124" s="30" t="s">
        <v>447</v>
      </c>
      <c r="AG124" s="54" t="s">
        <v>507</v>
      </c>
      <c r="AH124" s="30"/>
    </row>
    <row r="125" s="4" customFormat="1" ht="159" customHeight="1" spans="1:34">
      <c r="A125" s="28"/>
      <c r="B125" s="30" t="s">
        <v>508</v>
      </c>
      <c r="C125" s="31" t="s">
        <v>509</v>
      </c>
      <c r="D125" s="30" t="s">
        <v>510</v>
      </c>
      <c r="E125" s="30" t="s">
        <v>511</v>
      </c>
      <c r="F125" s="57" t="s">
        <v>119</v>
      </c>
      <c r="G125" s="30" t="s">
        <v>120</v>
      </c>
      <c r="H125" s="30" t="s">
        <v>121</v>
      </c>
      <c r="I125" s="28">
        <v>13309151917</v>
      </c>
      <c r="J125" s="44">
        <f t="shared" si="8"/>
        <v>60</v>
      </c>
      <c r="K125" s="44">
        <v>60</v>
      </c>
      <c r="L125" s="44">
        <v>60</v>
      </c>
      <c r="M125" s="44"/>
      <c r="N125" s="44"/>
      <c r="O125" s="44"/>
      <c r="P125" s="30"/>
      <c r="Q125" s="44"/>
      <c r="R125" s="44"/>
      <c r="S125" s="44"/>
      <c r="T125" s="44"/>
      <c r="U125" s="44"/>
      <c r="V125" s="44"/>
      <c r="W125" s="30"/>
      <c r="X125" s="46" t="s">
        <v>122</v>
      </c>
      <c r="Y125" s="44" t="s">
        <v>123</v>
      </c>
      <c r="Z125" s="44" t="s">
        <v>123</v>
      </c>
      <c r="AA125" s="44" t="s">
        <v>124</v>
      </c>
      <c r="AB125" s="44" t="s">
        <v>124</v>
      </c>
      <c r="AC125" s="44" t="s">
        <v>124</v>
      </c>
      <c r="AD125" s="50">
        <v>200</v>
      </c>
      <c r="AE125" s="50">
        <v>432</v>
      </c>
      <c r="AF125" s="30" t="s">
        <v>447</v>
      </c>
      <c r="AG125" s="54" t="s">
        <v>512</v>
      </c>
      <c r="AH125" s="30"/>
    </row>
    <row r="126" s="4" customFormat="1" ht="78" customHeight="1" spans="1:34">
      <c r="A126" s="28"/>
      <c r="B126" s="29" t="s">
        <v>513</v>
      </c>
      <c r="C126" s="31" t="s">
        <v>514</v>
      </c>
      <c r="D126" s="30" t="s">
        <v>190</v>
      </c>
      <c r="E126" s="30" t="s">
        <v>364</v>
      </c>
      <c r="F126" s="57" t="s">
        <v>119</v>
      </c>
      <c r="G126" s="30" t="s">
        <v>120</v>
      </c>
      <c r="H126" s="30" t="s">
        <v>121</v>
      </c>
      <c r="I126" s="28">
        <v>13309151917</v>
      </c>
      <c r="J126" s="44">
        <f t="shared" si="8"/>
        <v>50</v>
      </c>
      <c r="K126" s="44">
        <v>50</v>
      </c>
      <c r="L126" s="77">
        <v>50</v>
      </c>
      <c r="M126" s="78"/>
      <c r="N126" s="44"/>
      <c r="O126" s="44"/>
      <c r="P126" s="30"/>
      <c r="Q126" s="44"/>
      <c r="R126" s="44"/>
      <c r="S126" s="44"/>
      <c r="T126" s="44"/>
      <c r="U126" s="44"/>
      <c r="V126" s="44"/>
      <c r="W126" s="30"/>
      <c r="X126" s="46" t="s">
        <v>122</v>
      </c>
      <c r="Y126" s="44" t="s">
        <v>123</v>
      </c>
      <c r="Z126" s="44" t="s">
        <v>123</v>
      </c>
      <c r="AA126" s="44" t="s">
        <v>124</v>
      </c>
      <c r="AB126" s="44" t="s">
        <v>124</v>
      </c>
      <c r="AC126" s="44" t="s">
        <v>124</v>
      </c>
      <c r="AD126" s="50">
        <v>30</v>
      </c>
      <c r="AE126" s="84">
        <v>85</v>
      </c>
      <c r="AF126" s="30" t="s">
        <v>447</v>
      </c>
      <c r="AG126" s="54" t="s">
        <v>515</v>
      </c>
      <c r="AH126" s="30"/>
    </row>
    <row r="127" s="4" customFormat="1" ht="69" customHeight="1" spans="1:34">
      <c r="A127" s="28"/>
      <c r="B127" s="29" t="s">
        <v>516</v>
      </c>
      <c r="C127" s="31" t="s">
        <v>517</v>
      </c>
      <c r="D127" s="30" t="s">
        <v>190</v>
      </c>
      <c r="E127" s="30" t="s">
        <v>518</v>
      </c>
      <c r="F127" s="28" t="s">
        <v>119</v>
      </c>
      <c r="G127" s="30" t="s">
        <v>120</v>
      </c>
      <c r="H127" s="30" t="s">
        <v>121</v>
      </c>
      <c r="I127" s="28">
        <v>13309151917</v>
      </c>
      <c r="J127" s="44">
        <f t="shared" si="8"/>
        <v>60</v>
      </c>
      <c r="K127" s="44">
        <v>60</v>
      </c>
      <c r="L127" s="77">
        <v>60</v>
      </c>
      <c r="M127" s="78"/>
      <c r="N127" s="44"/>
      <c r="O127" s="44"/>
      <c r="P127" s="30"/>
      <c r="Q127" s="44"/>
      <c r="R127" s="44"/>
      <c r="S127" s="44"/>
      <c r="T127" s="44"/>
      <c r="U127" s="44"/>
      <c r="V127" s="44"/>
      <c r="W127" s="30"/>
      <c r="X127" s="46" t="s">
        <v>122</v>
      </c>
      <c r="Y127" s="44" t="s">
        <v>123</v>
      </c>
      <c r="Z127" s="44" t="s">
        <v>123</v>
      </c>
      <c r="AA127" s="44" t="s">
        <v>124</v>
      </c>
      <c r="AB127" s="44" t="s">
        <v>124</v>
      </c>
      <c r="AC127" s="44" t="s">
        <v>124</v>
      </c>
      <c r="AD127" s="50">
        <v>30</v>
      </c>
      <c r="AE127" s="84">
        <v>90</v>
      </c>
      <c r="AF127" s="30" t="s">
        <v>447</v>
      </c>
      <c r="AG127" s="54" t="s">
        <v>519</v>
      </c>
      <c r="AH127" s="30"/>
    </row>
    <row r="128" s="4" customFormat="1" ht="61" customHeight="1" spans="1:34">
      <c r="A128" s="28"/>
      <c r="B128" s="29" t="s">
        <v>520</v>
      </c>
      <c r="C128" s="31" t="s">
        <v>521</v>
      </c>
      <c r="D128" s="30" t="s">
        <v>117</v>
      </c>
      <c r="E128" s="30" t="s">
        <v>234</v>
      </c>
      <c r="F128" s="28" t="s">
        <v>119</v>
      </c>
      <c r="G128" s="30" t="s">
        <v>120</v>
      </c>
      <c r="H128" s="30" t="s">
        <v>121</v>
      </c>
      <c r="I128" s="28">
        <v>13309151917</v>
      </c>
      <c r="J128" s="44">
        <f t="shared" si="8"/>
        <v>30</v>
      </c>
      <c r="K128" s="44">
        <v>30</v>
      </c>
      <c r="L128" s="77"/>
      <c r="M128" s="78">
        <v>30</v>
      </c>
      <c r="N128" s="44"/>
      <c r="O128" s="44"/>
      <c r="P128" s="30"/>
      <c r="Q128" s="44"/>
      <c r="R128" s="44"/>
      <c r="S128" s="44"/>
      <c r="T128" s="44"/>
      <c r="U128" s="44"/>
      <c r="V128" s="44"/>
      <c r="W128" s="30"/>
      <c r="X128" s="46" t="s">
        <v>122</v>
      </c>
      <c r="Y128" s="44" t="s">
        <v>123</v>
      </c>
      <c r="Z128" s="44" t="s">
        <v>124</v>
      </c>
      <c r="AA128" s="44" t="s">
        <v>124</v>
      </c>
      <c r="AB128" s="44" t="s">
        <v>124</v>
      </c>
      <c r="AC128" s="44" t="s">
        <v>124</v>
      </c>
      <c r="AD128" s="50">
        <v>12</v>
      </c>
      <c r="AE128" s="84">
        <v>26</v>
      </c>
      <c r="AF128" s="30" t="s">
        <v>447</v>
      </c>
      <c r="AG128" s="54" t="s">
        <v>522</v>
      </c>
      <c r="AH128" s="30"/>
    </row>
    <row r="129" s="4" customFormat="1" ht="61" customHeight="1" spans="1:34">
      <c r="A129" s="28"/>
      <c r="B129" s="29" t="s">
        <v>523</v>
      </c>
      <c r="C129" s="31" t="s">
        <v>524</v>
      </c>
      <c r="D129" s="30" t="s">
        <v>129</v>
      </c>
      <c r="E129" s="30" t="s">
        <v>525</v>
      </c>
      <c r="F129" s="28" t="s">
        <v>119</v>
      </c>
      <c r="G129" s="30" t="s">
        <v>120</v>
      </c>
      <c r="H129" s="30" t="s">
        <v>121</v>
      </c>
      <c r="I129" s="28">
        <v>13309151917</v>
      </c>
      <c r="J129" s="44">
        <f t="shared" si="8"/>
        <v>30</v>
      </c>
      <c r="K129" s="44">
        <v>30</v>
      </c>
      <c r="L129" s="77">
        <v>30</v>
      </c>
      <c r="M129" s="78"/>
      <c r="N129" s="44"/>
      <c r="O129" s="44"/>
      <c r="P129" s="30"/>
      <c r="Q129" s="44"/>
      <c r="R129" s="44"/>
      <c r="S129" s="44"/>
      <c r="T129" s="44"/>
      <c r="U129" s="44"/>
      <c r="V129" s="44"/>
      <c r="W129" s="30"/>
      <c r="X129" s="46" t="s">
        <v>122</v>
      </c>
      <c r="Y129" s="44" t="s">
        <v>123</v>
      </c>
      <c r="Z129" s="44" t="s">
        <v>123</v>
      </c>
      <c r="AA129" s="44" t="s">
        <v>124</v>
      </c>
      <c r="AB129" s="44" t="s">
        <v>124</v>
      </c>
      <c r="AC129" s="44" t="s">
        <v>124</v>
      </c>
      <c r="AD129" s="50">
        <v>15</v>
      </c>
      <c r="AE129" s="84">
        <v>32</v>
      </c>
      <c r="AF129" s="30" t="s">
        <v>447</v>
      </c>
      <c r="AG129" s="54" t="s">
        <v>526</v>
      </c>
      <c r="AH129" s="30"/>
    </row>
    <row r="130" s="4" customFormat="1" ht="61" customHeight="1" spans="1:34">
      <c r="A130" s="28"/>
      <c r="B130" s="29" t="s">
        <v>527</v>
      </c>
      <c r="C130" s="31" t="s">
        <v>528</v>
      </c>
      <c r="D130" s="30" t="s">
        <v>134</v>
      </c>
      <c r="E130" s="30" t="s">
        <v>327</v>
      </c>
      <c r="F130" s="28" t="s">
        <v>119</v>
      </c>
      <c r="G130" s="30" t="s">
        <v>120</v>
      </c>
      <c r="H130" s="30" t="s">
        <v>121</v>
      </c>
      <c r="I130" s="28">
        <v>13309151917</v>
      </c>
      <c r="J130" s="44">
        <f t="shared" si="8"/>
        <v>30</v>
      </c>
      <c r="K130" s="44">
        <v>30</v>
      </c>
      <c r="L130" s="77">
        <v>30</v>
      </c>
      <c r="M130" s="78"/>
      <c r="N130" s="44"/>
      <c r="O130" s="44"/>
      <c r="P130" s="30"/>
      <c r="Q130" s="44"/>
      <c r="R130" s="44"/>
      <c r="S130" s="44"/>
      <c r="T130" s="44"/>
      <c r="U130" s="44"/>
      <c r="V130" s="44"/>
      <c r="W130" s="30"/>
      <c r="X130" s="46" t="s">
        <v>122</v>
      </c>
      <c r="Y130" s="44" t="s">
        <v>123</v>
      </c>
      <c r="Z130" s="44" t="s">
        <v>123</v>
      </c>
      <c r="AA130" s="44" t="s">
        <v>124</v>
      </c>
      <c r="AB130" s="44" t="s">
        <v>124</v>
      </c>
      <c r="AC130" s="44" t="s">
        <v>124</v>
      </c>
      <c r="AD130" s="50">
        <v>11</v>
      </c>
      <c r="AE130" s="84">
        <v>32</v>
      </c>
      <c r="AF130" s="30" t="s">
        <v>447</v>
      </c>
      <c r="AG130" s="54" t="s">
        <v>526</v>
      </c>
      <c r="AH130" s="30"/>
    </row>
    <row r="131" s="4" customFormat="1" ht="61" customHeight="1" spans="1:34">
      <c r="A131" s="28"/>
      <c r="B131" s="29" t="s">
        <v>529</v>
      </c>
      <c r="C131" s="57" t="s">
        <v>530</v>
      </c>
      <c r="D131" s="30" t="s">
        <v>144</v>
      </c>
      <c r="E131" s="30" t="s">
        <v>531</v>
      </c>
      <c r="F131" s="28" t="s">
        <v>119</v>
      </c>
      <c r="G131" s="30" t="s">
        <v>120</v>
      </c>
      <c r="H131" s="30" t="s">
        <v>121</v>
      </c>
      <c r="I131" s="28">
        <v>13309151917</v>
      </c>
      <c r="J131" s="44">
        <f t="shared" si="8"/>
        <v>30</v>
      </c>
      <c r="K131" s="44">
        <v>30</v>
      </c>
      <c r="L131" s="77"/>
      <c r="M131" s="78">
        <v>30</v>
      </c>
      <c r="N131" s="44"/>
      <c r="O131" s="44"/>
      <c r="P131" s="30"/>
      <c r="Q131" s="44"/>
      <c r="R131" s="44"/>
      <c r="S131" s="44"/>
      <c r="T131" s="44"/>
      <c r="U131" s="44"/>
      <c r="V131" s="44"/>
      <c r="W131" s="30"/>
      <c r="X131" s="46" t="s">
        <v>122</v>
      </c>
      <c r="Y131" s="44" t="s">
        <v>123</v>
      </c>
      <c r="Z131" s="44" t="s">
        <v>124</v>
      </c>
      <c r="AA131" s="44" t="s">
        <v>124</v>
      </c>
      <c r="AB131" s="44" t="s">
        <v>124</v>
      </c>
      <c r="AC131" s="44" t="s">
        <v>124</v>
      </c>
      <c r="AD131" s="50">
        <v>13</v>
      </c>
      <c r="AE131" s="84">
        <v>29</v>
      </c>
      <c r="AF131" s="30" t="s">
        <v>447</v>
      </c>
      <c r="AG131" s="54" t="s">
        <v>532</v>
      </c>
      <c r="AH131" s="30"/>
    </row>
    <row r="132" s="4" customFormat="1" ht="61" customHeight="1" spans="1:34">
      <c r="A132" s="28"/>
      <c r="B132" s="29" t="s">
        <v>533</v>
      </c>
      <c r="C132" s="31" t="s">
        <v>534</v>
      </c>
      <c r="D132" s="30" t="s">
        <v>195</v>
      </c>
      <c r="E132" s="30" t="s">
        <v>196</v>
      </c>
      <c r="F132" s="28" t="s">
        <v>119</v>
      </c>
      <c r="G132" s="30" t="s">
        <v>120</v>
      </c>
      <c r="H132" s="30" t="s">
        <v>121</v>
      </c>
      <c r="I132" s="28">
        <v>13309151917</v>
      </c>
      <c r="J132" s="44">
        <f t="shared" si="8"/>
        <v>50</v>
      </c>
      <c r="K132" s="44">
        <v>50</v>
      </c>
      <c r="L132" s="77">
        <v>50</v>
      </c>
      <c r="M132" s="78"/>
      <c r="N132" s="44"/>
      <c r="O132" s="44"/>
      <c r="P132" s="30"/>
      <c r="Q132" s="44"/>
      <c r="R132" s="44"/>
      <c r="S132" s="44"/>
      <c r="T132" s="44"/>
      <c r="U132" s="44"/>
      <c r="V132" s="44"/>
      <c r="W132" s="30"/>
      <c r="X132" s="46" t="s">
        <v>122</v>
      </c>
      <c r="Y132" s="44" t="s">
        <v>123</v>
      </c>
      <c r="Z132" s="44" t="s">
        <v>123</v>
      </c>
      <c r="AA132" s="44" t="s">
        <v>124</v>
      </c>
      <c r="AB132" s="44" t="s">
        <v>124</v>
      </c>
      <c r="AC132" s="44" t="s">
        <v>124</v>
      </c>
      <c r="AD132" s="50">
        <v>25</v>
      </c>
      <c r="AE132" s="84">
        <v>47</v>
      </c>
      <c r="AF132" s="30" t="s">
        <v>447</v>
      </c>
      <c r="AG132" s="54" t="s">
        <v>535</v>
      </c>
      <c r="AH132" s="30"/>
    </row>
    <row r="133" s="3" customFormat="1" ht="35" customHeight="1" spans="1:34">
      <c r="A133" s="27" t="s">
        <v>24</v>
      </c>
      <c r="B133" s="29"/>
      <c r="C133" s="24"/>
      <c r="D133" s="20"/>
      <c r="E133" s="20"/>
      <c r="F133" s="19"/>
      <c r="G133" s="20"/>
      <c r="H133" s="20"/>
      <c r="I133" s="43"/>
      <c r="J133" s="39">
        <f>J134+J136</f>
        <v>329.5</v>
      </c>
      <c r="K133" s="39">
        <f t="shared" ref="K133:AE133" si="9">K134+K136</f>
        <v>280</v>
      </c>
      <c r="L133" s="39">
        <f t="shared" si="9"/>
        <v>130</v>
      </c>
      <c r="M133" s="39">
        <f t="shared" si="9"/>
        <v>150</v>
      </c>
      <c r="N133" s="39">
        <f t="shared" si="9"/>
        <v>0</v>
      </c>
      <c r="O133" s="39">
        <f t="shared" si="9"/>
        <v>0</v>
      </c>
      <c r="P133" s="39">
        <f t="shared" si="9"/>
        <v>49.5</v>
      </c>
      <c r="Q133" s="39">
        <f t="shared" si="9"/>
        <v>0</v>
      </c>
      <c r="R133" s="39">
        <f t="shared" si="9"/>
        <v>0</v>
      </c>
      <c r="S133" s="39">
        <f t="shared" si="9"/>
        <v>0</v>
      </c>
      <c r="T133" s="39">
        <f t="shared" si="9"/>
        <v>0</v>
      </c>
      <c r="U133" s="39">
        <f t="shared" si="9"/>
        <v>0</v>
      </c>
      <c r="V133" s="39">
        <f t="shared" si="9"/>
        <v>0</v>
      </c>
      <c r="W133" s="39">
        <f t="shared" si="9"/>
        <v>0</v>
      </c>
      <c r="X133" s="39">
        <f t="shared" si="9"/>
        <v>0</v>
      </c>
      <c r="Y133" s="39">
        <f t="shared" si="9"/>
        <v>0</v>
      </c>
      <c r="Z133" s="39">
        <f t="shared" si="9"/>
        <v>0</v>
      </c>
      <c r="AA133" s="39">
        <f t="shared" si="9"/>
        <v>0</v>
      </c>
      <c r="AB133" s="39">
        <f t="shared" si="9"/>
        <v>0</v>
      </c>
      <c r="AC133" s="39">
        <f t="shared" si="9"/>
        <v>0</v>
      </c>
      <c r="AD133" s="49">
        <f t="shared" si="9"/>
        <v>2164</v>
      </c>
      <c r="AE133" s="49">
        <f t="shared" si="9"/>
        <v>2294</v>
      </c>
      <c r="AF133" s="20"/>
      <c r="AG133" s="53"/>
      <c r="AH133" s="30"/>
    </row>
    <row r="134" s="3" customFormat="1" ht="37" customHeight="1" spans="1:34">
      <c r="A134" s="27" t="s">
        <v>25</v>
      </c>
      <c r="B134" s="29"/>
      <c r="C134" s="24"/>
      <c r="D134" s="43"/>
      <c r="E134" s="20"/>
      <c r="F134" s="19"/>
      <c r="G134" s="20"/>
      <c r="H134" s="20"/>
      <c r="I134" s="43"/>
      <c r="J134" s="39">
        <f>J135</f>
        <v>250</v>
      </c>
      <c r="K134" s="39">
        <f>K135</f>
        <v>250</v>
      </c>
      <c r="L134" s="39">
        <f>L135</f>
        <v>100</v>
      </c>
      <c r="M134" s="39">
        <f>M135</f>
        <v>150</v>
      </c>
      <c r="N134" s="39">
        <f t="shared" ref="K134:AE134" si="10">N135</f>
        <v>0</v>
      </c>
      <c r="O134" s="39">
        <f t="shared" si="10"/>
        <v>0</v>
      </c>
      <c r="P134" s="39">
        <f t="shared" si="10"/>
        <v>0</v>
      </c>
      <c r="Q134" s="39">
        <f t="shared" si="10"/>
        <v>0</v>
      </c>
      <c r="R134" s="39">
        <f t="shared" si="10"/>
        <v>0</v>
      </c>
      <c r="S134" s="39">
        <f t="shared" si="10"/>
        <v>0</v>
      </c>
      <c r="T134" s="39">
        <f t="shared" si="10"/>
        <v>0</v>
      </c>
      <c r="U134" s="39">
        <f t="shared" si="10"/>
        <v>0</v>
      </c>
      <c r="V134" s="39">
        <f t="shared" si="10"/>
        <v>0</v>
      </c>
      <c r="W134" s="39">
        <f t="shared" si="10"/>
        <v>0</v>
      </c>
      <c r="X134" s="39"/>
      <c r="Y134" s="39"/>
      <c r="Z134" s="39"/>
      <c r="AA134" s="39"/>
      <c r="AB134" s="39"/>
      <c r="AC134" s="39"/>
      <c r="AD134" s="49">
        <f t="shared" si="10"/>
        <v>2000</v>
      </c>
      <c r="AE134" s="49">
        <f t="shared" si="10"/>
        <v>2000</v>
      </c>
      <c r="AF134" s="20"/>
      <c r="AG134" s="53"/>
      <c r="AH134" s="30"/>
    </row>
    <row r="135" s="4" customFormat="1" ht="35.1" customHeight="1" spans="1:34">
      <c r="A135" s="30"/>
      <c r="B135" s="29" t="s">
        <v>536</v>
      </c>
      <c r="C135" s="29" t="s">
        <v>537</v>
      </c>
      <c r="D135" s="30" t="s">
        <v>238</v>
      </c>
      <c r="E135" s="30"/>
      <c r="F135" s="30" t="s">
        <v>119</v>
      </c>
      <c r="G135" s="30" t="s">
        <v>538</v>
      </c>
      <c r="H135" s="30" t="s">
        <v>539</v>
      </c>
      <c r="I135" s="30">
        <v>13909156004</v>
      </c>
      <c r="J135" s="44">
        <f t="shared" ref="J134:J137" si="11">K135+P135+Q135+R135+S135+T135+U135+V135+W135</f>
        <v>250</v>
      </c>
      <c r="K135" s="44">
        <f>SUBTOTAL(9,L135:O135)</f>
        <v>250</v>
      </c>
      <c r="L135" s="44">
        <v>100</v>
      </c>
      <c r="M135" s="30">
        <v>150</v>
      </c>
      <c r="N135" s="30"/>
      <c r="O135" s="30"/>
      <c r="P135" s="44"/>
      <c r="Q135" s="44"/>
      <c r="R135" s="44"/>
      <c r="S135" s="44"/>
      <c r="T135" s="44"/>
      <c r="U135" s="44"/>
      <c r="V135" s="44"/>
      <c r="W135" s="44"/>
      <c r="X135" s="46" t="s">
        <v>122</v>
      </c>
      <c r="Y135" s="44" t="s">
        <v>123</v>
      </c>
      <c r="Z135" s="44" t="s">
        <v>123</v>
      </c>
      <c r="AA135" s="44" t="s">
        <v>124</v>
      </c>
      <c r="AB135" s="44" t="s">
        <v>124</v>
      </c>
      <c r="AC135" s="44" t="s">
        <v>124</v>
      </c>
      <c r="AD135" s="50">
        <v>2000</v>
      </c>
      <c r="AE135" s="50">
        <v>2000</v>
      </c>
      <c r="AF135" s="30" t="s">
        <v>540</v>
      </c>
      <c r="AG135" s="54" t="s">
        <v>541</v>
      </c>
      <c r="AH135" s="30"/>
    </row>
    <row r="136" s="3" customFormat="1" ht="39" customHeight="1" spans="1:34">
      <c r="A136" s="27" t="s">
        <v>26</v>
      </c>
      <c r="B136" s="29"/>
      <c r="C136" s="24"/>
      <c r="D136" s="43"/>
      <c r="E136" s="20"/>
      <c r="F136" s="19"/>
      <c r="G136" s="20"/>
      <c r="H136" s="20"/>
      <c r="I136" s="43"/>
      <c r="J136" s="39">
        <f>SUM(J137:J138)</f>
        <v>79.5</v>
      </c>
      <c r="K136" s="39">
        <f t="shared" ref="K136:AE136" si="12">SUM(K137:K138)</f>
        <v>30</v>
      </c>
      <c r="L136" s="39">
        <f t="shared" si="12"/>
        <v>30</v>
      </c>
      <c r="M136" s="39">
        <f t="shared" si="12"/>
        <v>0</v>
      </c>
      <c r="N136" s="39">
        <f t="shared" si="12"/>
        <v>0</v>
      </c>
      <c r="O136" s="39">
        <f t="shared" si="12"/>
        <v>0</v>
      </c>
      <c r="P136" s="39">
        <f t="shared" si="12"/>
        <v>49.5</v>
      </c>
      <c r="Q136" s="39"/>
      <c r="R136" s="39">
        <f t="shared" si="12"/>
        <v>0</v>
      </c>
      <c r="S136" s="39">
        <f t="shared" si="12"/>
        <v>0</v>
      </c>
      <c r="T136" s="39">
        <f t="shared" si="12"/>
        <v>0</v>
      </c>
      <c r="U136" s="39">
        <f t="shared" si="12"/>
        <v>0</v>
      </c>
      <c r="V136" s="39">
        <f t="shared" si="12"/>
        <v>0</v>
      </c>
      <c r="W136" s="39">
        <f t="shared" si="12"/>
        <v>0</v>
      </c>
      <c r="X136" s="39">
        <f t="shared" si="12"/>
        <v>0</v>
      </c>
      <c r="Y136" s="39">
        <f t="shared" si="12"/>
        <v>0</v>
      </c>
      <c r="Z136" s="39">
        <f t="shared" si="12"/>
        <v>0</v>
      </c>
      <c r="AA136" s="39">
        <f t="shared" si="12"/>
        <v>0</v>
      </c>
      <c r="AB136" s="39">
        <f t="shared" si="12"/>
        <v>0</v>
      </c>
      <c r="AC136" s="39">
        <f t="shared" si="12"/>
        <v>0</v>
      </c>
      <c r="AD136" s="49">
        <f t="shared" si="12"/>
        <v>164</v>
      </c>
      <c r="AE136" s="49">
        <f t="shared" si="12"/>
        <v>294</v>
      </c>
      <c r="AF136" s="20"/>
      <c r="AG136" s="53"/>
      <c r="AH136" s="30"/>
    </row>
    <row r="137" s="4" customFormat="1" ht="124" customHeight="1" spans="1:34">
      <c r="A137" s="30"/>
      <c r="B137" s="29" t="s">
        <v>542</v>
      </c>
      <c r="C137" s="29" t="s">
        <v>543</v>
      </c>
      <c r="D137" s="30" t="s">
        <v>190</v>
      </c>
      <c r="E137" s="30" t="s">
        <v>544</v>
      </c>
      <c r="F137" s="30" t="s">
        <v>119</v>
      </c>
      <c r="G137" s="30" t="s">
        <v>538</v>
      </c>
      <c r="H137" s="30" t="s">
        <v>539</v>
      </c>
      <c r="I137" s="30">
        <v>13909156004</v>
      </c>
      <c r="J137" s="44">
        <f t="shared" si="11"/>
        <v>30</v>
      </c>
      <c r="K137" s="44">
        <f>SUBTOTAL(9,L137:O137)</f>
        <v>30</v>
      </c>
      <c r="L137" s="44">
        <v>30</v>
      </c>
      <c r="M137" s="30"/>
      <c r="N137" s="30"/>
      <c r="O137" s="30"/>
      <c r="P137" s="44"/>
      <c r="Q137" s="30"/>
      <c r="R137" s="30"/>
      <c r="S137" s="44"/>
      <c r="T137" s="44"/>
      <c r="U137" s="44"/>
      <c r="V137" s="44"/>
      <c r="W137" s="44"/>
      <c r="X137" s="46" t="s">
        <v>122</v>
      </c>
      <c r="Y137" s="44" t="s">
        <v>123</v>
      </c>
      <c r="Z137" s="44" t="s">
        <v>124</v>
      </c>
      <c r="AA137" s="44" t="s">
        <v>124</v>
      </c>
      <c r="AB137" s="44" t="s">
        <v>124</v>
      </c>
      <c r="AC137" s="44" t="s">
        <v>124</v>
      </c>
      <c r="AD137" s="50">
        <v>65</v>
      </c>
      <c r="AE137" s="50">
        <v>195</v>
      </c>
      <c r="AF137" s="30" t="s">
        <v>136</v>
      </c>
      <c r="AG137" s="54" t="s">
        <v>545</v>
      </c>
      <c r="AH137" s="30"/>
    </row>
    <row r="138" s="4" customFormat="1" ht="31" customHeight="1" spans="1:34">
      <c r="A138" s="30"/>
      <c r="B138" s="86" t="s">
        <v>546</v>
      </c>
      <c r="C138" s="29" t="s">
        <v>547</v>
      </c>
      <c r="D138" s="30" t="s">
        <v>238</v>
      </c>
      <c r="E138" s="30"/>
      <c r="F138" s="30" t="s">
        <v>119</v>
      </c>
      <c r="G138" s="30" t="s">
        <v>538</v>
      </c>
      <c r="H138" s="30" t="s">
        <v>548</v>
      </c>
      <c r="I138" s="30">
        <v>2524876</v>
      </c>
      <c r="J138" s="44">
        <v>49.5</v>
      </c>
      <c r="K138" s="44"/>
      <c r="L138" s="44"/>
      <c r="M138" s="30"/>
      <c r="N138" s="30"/>
      <c r="O138" s="30"/>
      <c r="P138" s="44">
        <v>49.5</v>
      </c>
      <c r="Q138" s="30"/>
      <c r="R138" s="30"/>
      <c r="S138" s="44"/>
      <c r="T138" s="44"/>
      <c r="U138" s="44"/>
      <c r="V138" s="44"/>
      <c r="W138" s="44"/>
      <c r="X138" s="46" t="s">
        <v>122</v>
      </c>
      <c r="Y138" s="44" t="s">
        <v>123</v>
      </c>
      <c r="Z138" s="44" t="s">
        <v>124</v>
      </c>
      <c r="AA138" s="44" t="s">
        <v>124</v>
      </c>
      <c r="AB138" s="44" t="s">
        <v>124</v>
      </c>
      <c r="AC138" s="44" t="s">
        <v>124</v>
      </c>
      <c r="AD138" s="50">
        <v>99</v>
      </c>
      <c r="AE138" s="50">
        <v>99</v>
      </c>
      <c r="AF138" s="30" t="s">
        <v>549</v>
      </c>
      <c r="AG138" s="54" t="s">
        <v>550</v>
      </c>
      <c r="AH138" s="30"/>
    </row>
    <row r="139" s="4" customFormat="1" ht="35.1" customHeight="1" spans="1:34">
      <c r="A139" s="31" t="s">
        <v>27</v>
      </c>
      <c r="B139" s="29"/>
      <c r="C139" s="29"/>
      <c r="D139" s="75"/>
      <c r="E139" s="30"/>
      <c r="F139" s="28"/>
      <c r="G139" s="30"/>
      <c r="H139" s="30"/>
      <c r="I139" s="75"/>
      <c r="J139" s="44"/>
      <c r="K139" s="44"/>
      <c r="L139" s="44"/>
      <c r="M139" s="44"/>
      <c r="N139" s="44"/>
      <c r="O139" s="44"/>
      <c r="P139" s="44"/>
      <c r="Q139" s="44"/>
      <c r="R139" s="44"/>
      <c r="S139" s="44"/>
      <c r="T139" s="44"/>
      <c r="U139" s="44"/>
      <c r="V139" s="44"/>
      <c r="W139" s="44"/>
      <c r="X139" s="44"/>
      <c r="Y139" s="44"/>
      <c r="Z139" s="44"/>
      <c r="AA139" s="44"/>
      <c r="AB139" s="44"/>
      <c r="AC139" s="44"/>
      <c r="AD139" s="50"/>
      <c r="AE139" s="50"/>
      <c r="AF139" s="30"/>
      <c r="AG139" s="54"/>
      <c r="AH139" s="30"/>
    </row>
    <row r="140" s="4" customFormat="1" ht="35.1" customHeight="1" spans="1:34">
      <c r="A140" s="31" t="s">
        <v>28</v>
      </c>
      <c r="B140" s="29"/>
      <c r="C140" s="29"/>
      <c r="D140" s="75"/>
      <c r="E140" s="30"/>
      <c r="F140" s="28"/>
      <c r="G140" s="30"/>
      <c r="H140" s="30"/>
      <c r="I140" s="75"/>
      <c r="J140" s="44"/>
      <c r="K140" s="44"/>
      <c r="L140" s="44"/>
      <c r="M140" s="44"/>
      <c r="N140" s="44"/>
      <c r="O140" s="44"/>
      <c r="P140" s="44"/>
      <c r="Q140" s="44"/>
      <c r="R140" s="44"/>
      <c r="S140" s="44"/>
      <c r="T140" s="44"/>
      <c r="U140" s="44"/>
      <c r="V140" s="44"/>
      <c r="W140" s="44"/>
      <c r="X140" s="44"/>
      <c r="Y140" s="44"/>
      <c r="Z140" s="44"/>
      <c r="AA140" s="44"/>
      <c r="AB140" s="44"/>
      <c r="AC140" s="44"/>
      <c r="AD140" s="50"/>
      <c r="AE140" s="50"/>
      <c r="AF140" s="30"/>
      <c r="AG140" s="54"/>
      <c r="AH140" s="30"/>
    </row>
    <row r="141" s="3" customFormat="1" ht="35.1" customHeight="1" spans="1:34">
      <c r="A141" s="27" t="s">
        <v>29</v>
      </c>
      <c r="B141" s="29"/>
      <c r="C141" s="24" t="str">
        <f>C142&amp;C147</f>
        <v/>
      </c>
      <c r="D141" s="20"/>
      <c r="E141" s="20"/>
      <c r="F141" s="19"/>
      <c r="G141" s="20"/>
      <c r="H141" s="20"/>
      <c r="I141" s="43"/>
      <c r="J141" s="39">
        <f>J142+J147</f>
        <v>790</v>
      </c>
      <c r="K141" s="39">
        <f t="shared" ref="K141:AE141" si="13">K142+K147</f>
        <v>460</v>
      </c>
      <c r="L141" s="39">
        <f t="shared" si="13"/>
        <v>0</v>
      </c>
      <c r="M141" s="39">
        <f t="shared" si="13"/>
        <v>460</v>
      </c>
      <c r="N141" s="39">
        <f t="shared" si="13"/>
        <v>0</v>
      </c>
      <c r="O141" s="39">
        <f t="shared" si="13"/>
        <v>0</v>
      </c>
      <c r="P141" s="39">
        <f t="shared" si="13"/>
        <v>90</v>
      </c>
      <c r="Q141" s="39">
        <f t="shared" si="13"/>
        <v>0</v>
      </c>
      <c r="R141" s="39">
        <f t="shared" si="13"/>
        <v>0</v>
      </c>
      <c r="S141" s="39">
        <f t="shared" si="13"/>
        <v>0</v>
      </c>
      <c r="T141" s="39">
        <f t="shared" si="13"/>
        <v>150</v>
      </c>
      <c r="U141" s="39">
        <f t="shared" si="13"/>
        <v>0</v>
      </c>
      <c r="V141" s="39">
        <f t="shared" si="13"/>
        <v>0</v>
      </c>
      <c r="W141" s="39">
        <f t="shared" si="13"/>
        <v>90</v>
      </c>
      <c r="X141" s="39">
        <f t="shared" si="13"/>
        <v>0</v>
      </c>
      <c r="Y141" s="39">
        <f t="shared" si="13"/>
        <v>0</v>
      </c>
      <c r="Z141" s="39">
        <f t="shared" si="13"/>
        <v>0</v>
      </c>
      <c r="AA141" s="39">
        <f t="shared" si="13"/>
        <v>0</v>
      </c>
      <c r="AB141" s="39">
        <f t="shared" si="13"/>
        <v>0</v>
      </c>
      <c r="AC141" s="39">
        <f t="shared" si="13"/>
        <v>0</v>
      </c>
      <c r="AD141" s="49">
        <f t="shared" si="13"/>
        <v>464</v>
      </c>
      <c r="AE141" s="49">
        <f t="shared" si="13"/>
        <v>1669</v>
      </c>
      <c r="AF141" s="20"/>
      <c r="AG141" s="53"/>
      <c r="AH141" s="30"/>
    </row>
    <row r="142" s="3" customFormat="1" ht="38" customHeight="1" spans="1:34">
      <c r="A142" s="27" t="s">
        <v>30</v>
      </c>
      <c r="B142" s="29"/>
      <c r="C142" s="24"/>
      <c r="D142" s="20"/>
      <c r="E142" s="20"/>
      <c r="F142" s="19"/>
      <c r="G142" s="20"/>
      <c r="H142" s="20"/>
      <c r="I142" s="43"/>
      <c r="J142" s="39">
        <f>SUM(J143:J146)</f>
        <v>790</v>
      </c>
      <c r="K142" s="39">
        <f t="shared" ref="K142:AE142" si="14">SUM(K143:K146)</f>
        <v>460</v>
      </c>
      <c r="L142" s="39">
        <f t="shared" si="14"/>
        <v>0</v>
      </c>
      <c r="M142" s="39">
        <f t="shared" si="14"/>
        <v>460</v>
      </c>
      <c r="N142" s="39">
        <f t="shared" si="14"/>
        <v>0</v>
      </c>
      <c r="O142" s="39">
        <f t="shared" si="14"/>
        <v>0</v>
      </c>
      <c r="P142" s="39">
        <f t="shared" si="14"/>
        <v>90</v>
      </c>
      <c r="Q142" s="39">
        <f t="shared" si="14"/>
        <v>0</v>
      </c>
      <c r="R142" s="39">
        <f t="shared" si="14"/>
        <v>0</v>
      </c>
      <c r="S142" s="39">
        <f t="shared" si="14"/>
        <v>0</v>
      </c>
      <c r="T142" s="39">
        <f t="shared" si="14"/>
        <v>150</v>
      </c>
      <c r="U142" s="39">
        <f t="shared" si="14"/>
        <v>0</v>
      </c>
      <c r="V142" s="39">
        <f t="shared" si="14"/>
        <v>0</v>
      </c>
      <c r="W142" s="39">
        <f t="shared" si="14"/>
        <v>90</v>
      </c>
      <c r="X142" s="39">
        <f t="shared" si="14"/>
        <v>0</v>
      </c>
      <c r="Y142" s="39">
        <f t="shared" si="14"/>
        <v>0</v>
      </c>
      <c r="Z142" s="39">
        <f t="shared" si="14"/>
        <v>0</v>
      </c>
      <c r="AA142" s="39">
        <f t="shared" si="14"/>
        <v>0</v>
      </c>
      <c r="AB142" s="39">
        <f t="shared" si="14"/>
        <v>0</v>
      </c>
      <c r="AC142" s="39">
        <f t="shared" si="14"/>
        <v>0</v>
      </c>
      <c r="AD142" s="49">
        <f t="shared" si="14"/>
        <v>464</v>
      </c>
      <c r="AE142" s="49">
        <f t="shared" si="14"/>
        <v>1669</v>
      </c>
      <c r="AF142" s="20"/>
      <c r="AG142" s="53"/>
      <c r="AH142" s="30"/>
    </row>
    <row r="143" s="4" customFormat="1" ht="35.1" customHeight="1" spans="1:34">
      <c r="A143" s="31"/>
      <c r="B143" s="29" t="s">
        <v>551</v>
      </c>
      <c r="C143" s="29" t="s">
        <v>552</v>
      </c>
      <c r="D143" s="30" t="s">
        <v>272</v>
      </c>
      <c r="E143" s="30" t="s">
        <v>376</v>
      </c>
      <c r="F143" s="30" t="s">
        <v>119</v>
      </c>
      <c r="G143" s="30" t="s">
        <v>432</v>
      </c>
      <c r="H143" s="30" t="s">
        <v>433</v>
      </c>
      <c r="I143" s="30">
        <v>18091561977</v>
      </c>
      <c r="J143" s="44">
        <f t="shared" ref="J142:J146" si="15">K143+P143+Q143+R143+S143+T143+U143+V143+W143</f>
        <v>60</v>
      </c>
      <c r="K143" s="44">
        <v>60</v>
      </c>
      <c r="L143" s="44"/>
      <c r="M143" s="30">
        <v>60</v>
      </c>
      <c r="N143" s="30"/>
      <c r="O143" s="30"/>
      <c r="P143" s="30"/>
      <c r="Q143" s="44"/>
      <c r="R143" s="44"/>
      <c r="S143" s="44"/>
      <c r="T143" s="44"/>
      <c r="U143" s="44"/>
      <c r="V143" s="44"/>
      <c r="W143" s="44"/>
      <c r="X143" s="46" t="s">
        <v>122</v>
      </c>
      <c r="Y143" s="44" t="s">
        <v>123</v>
      </c>
      <c r="Z143" s="44" t="s">
        <v>123</v>
      </c>
      <c r="AA143" s="44" t="s">
        <v>124</v>
      </c>
      <c r="AB143" s="44" t="s">
        <v>124</v>
      </c>
      <c r="AC143" s="44" t="s">
        <v>123</v>
      </c>
      <c r="AD143" s="50">
        <v>80</v>
      </c>
      <c r="AE143" s="50">
        <v>320</v>
      </c>
      <c r="AF143" s="30" t="s">
        <v>447</v>
      </c>
      <c r="AG143" s="54" t="s">
        <v>553</v>
      </c>
      <c r="AH143" s="30"/>
    </row>
    <row r="144" s="4" customFormat="1" ht="39" customHeight="1" spans="1:34">
      <c r="A144" s="31"/>
      <c r="B144" s="29" t="s">
        <v>554</v>
      </c>
      <c r="C144" s="29" t="s">
        <v>555</v>
      </c>
      <c r="D144" s="30" t="s">
        <v>195</v>
      </c>
      <c r="E144" s="30" t="s">
        <v>556</v>
      </c>
      <c r="F144" s="30" t="s">
        <v>119</v>
      </c>
      <c r="G144" s="30" t="s">
        <v>432</v>
      </c>
      <c r="H144" s="30" t="s">
        <v>433</v>
      </c>
      <c r="I144" s="30">
        <v>18091561977</v>
      </c>
      <c r="J144" s="44">
        <f t="shared" si="15"/>
        <v>160</v>
      </c>
      <c r="K144" s="44">
        <v>160</v>
      </c>
      <c r="L144" s="44"/>
      <c r="M144" s="30">
        <v>160</v>
      </c>
      <c r="N144" s="30"/>
      <c r="O144" s="30"/>
      <c r="P144" s="30"/>
      <c r="Q144" s="44"/>
      <c r="R144" s="44"/>
      <c r="S144" s="44"/>
      <c r="T144" s="44"/>
      <c r="U144" s="44"/>
      <c r="V144" s="44"/>
      <c r="W144" s="44"/>
      <c r="X144" s="46" t="s">
        <v>122</v>
      </c>
      <c r="Y144" s="44" t="s">
        <v>123</v>
      </c>
      <c r="Z144" s="44" t="s">
        <v>124</v>
      </c>
      <c r="AA144" s="44" t="s">
        <v>124</v>
      </c>
      <c r="AB144" s="44" t="s">
        <v>124</v>
      </c>
      <c r="AC144" s="44" t="s">
        <v>123</v>
      </c>
      <c r="AD144" s="50">
        <v>200</v>
      </c>
      <c r="AE144" s="50">
        <v>780</v>
      </c>
      <c r="AF144" s="30" t="s">
        <v>447</v>
      </c>
      <c r="AG144" s="54" t="s">
        <v>557</v>
      </c>
      <c r="AH144" s="30"/>
    </row>
    <row r="145" s="4" customFormat="1" ht="43" customHeight="1" spans="1:34">
      <c r="A145" s="31"/>
      <c r="B145" s="29" t="s">
        <v>558</v>
      </c>
      <c r="C145" s="29" t="s">
        <v>559</v>
      </c>
      <c r="D145" s="30" t="s">
        <v>272</v>
      </c>
      <c r="E145" s="30" t="s">
        <v>560</v>
      </c>
      <c r="F145" s="30" t="s">
        <v>119</v>
      </c>
      <c r="G145" s="30" t="s">
        <v>432</v>
      </c>
      <c r="H145" s="30" t="s">
        <v>433</v>
      </c>
      <c r="I145" s="30">
        <v>18091561977</v>
      </c>
      <c r="J145" s="44">
        <f t="shared" si="15"/>
        <v>420</v>
      </c>
      <c r="K145" s="44">
        <v>240</v>
      </c>
      <c r="L145" s="44"/>
      <c r="M145" s="30">
        <v>240</v>
      </c>
      <c r="N145" s="30"/>
      <c r="O145" s="30"/>
      <c r="P145" s="30">
        <v>90</v>
      </c>
      <c r="Q145" s="44"/>
      <c r="R145" s="44"/>
      <c r="S145" s="44"/>
      <c r="T145" s="44"/>
      <c r="U145" s="44"/>
      <c r="V145" s="44"/>
      <c r="W145" s="30">
        <v>90</v>
      </c>
      <c r="X145" s="46" t="s">
        <v>122</v>
      </c>
      <c r="Y145" s="44" t="s">
        <v>123</v>
      </c>
      <c r="Z145" s="44" t="s">
        <v>124</v>
      </c>
      <c r="AA145" s="44" t="s">
        <v>124</v>
      </c>
      <c r="AB145" s="44" t="s">
        <v>124</v>
      </c>
      <c r="AC145" s="44" t="s">
        <v>123</v>
      </c>
      <c r="AD145" s="50">
        <v>158</v>
      </c>
      <c r="AE145" s="50">
        <v>504</v>
      </c>
      <c r="AF145" s="30" t="s">
        <v>447</v>
      </c>
      <c r="AG145" s="54" t="s">
        <v>561</v>
      </c>
      <c r="AH145" s="30"/>
    </row>
    <row r="146" s="4" customFormat="1" ht="43" customHeight="1" spans="1:34">
      <c r="A146" s="31"/>
      <c r="B146" s="29" t="s">
        <v>562</v>
      </c>
      <c r="C146" s="87" t="s">
        <v>563</v>
      </c>
      <c r="D146" s="66" t="s">
        <v>148</v>
      </c>
      <c r="E146" s="67" t="s">
        <v>149</v>
      </c>
      <c r="F146" s="30" t="s">
        <v>119</v>
      </c>
      <c r="G146" s="30" t="s">
        <v>432</v>
      </c>
      <c r="H146" s="30" t="s">
        <v>433</v>
      </c>
      <c r="I146" s="30">
        <v>18091561977</v>
      </c>
      <c r="J146" s="44">
        <f t="shared" si="15"/>
        <v>150</v>
      </c>
      <c r="K146" s="44"/>
      <c r="L146" s="44"/>
      <c r="M146" s="30"/>
      <c r="N146" s="30"/>
      <c r="O146" s="30"/>
      <c r="P146" s="30"/>
      <c r="Q146" s="44"/>
      <c r="R146" s="44"/>
      <c r="S146" s="44"/>
      <c r="T146" s="44">
        <v>150</v>
      </c>
      <c r="U146" s="44"/>
      <c r="V146" s="44"/>
      <c r="W146" s="30"/>
      <c r="X146" s="46" t="s">
        <v>122</v>
      </c>
      <c r="Y146" s="44" t="s">
        <v>123</v>
      </c>
      <c r="Z146" s="44" t="s">
        <v>124</v>
      </c>
      <c r="AA146" s="44" t="s">
        <v>124</v>
      </c>
      <c r="AB146" s="44" t="s">
        <v>124</v>
      </c>
      <c r="AC146" s="44" t="s">
        <v>123</v>
      </c>
      <c r="AD146" s="50">
        <v>26</v>
      </c>
      <c r="AE146" s="50">
        <v>65</v>
      </c>
      <c r="AF146" s="30" t="s">
        <v>447</v>
      </c>
      <c r="AG146" s="54" t="s">
        <v>564</v>
      </c>
      <c r="AH146" s="30"/>
    </row>
    <row r="147" s="4" customFormat="1" ht="35.1" customHeight="1" spans="1:34">
      <c r="A147" s="31" t="s">
        <v>31</v>
      </c>
      <c r="B147" s="29"/>
      <c r="C147" s="29"/>
      <c r="D147" s="30"/>
      <c r="E147" s="30"/>
      <c r="F147" s="28"/>
      <c r="G147" s="30"/>
      <c r="H147" s="30"/>
      <c r="I147" s="75"/>
      <c r="J147" s="44"/>
      <c r="K147" s="44"/>
      <c r="L147" s="44"/>
      <c r="M147" s="44"/>
      <c r="N147" s="44"/>
      <c r="O147" s="44"/>
      <c r="P147" s="44"/>
      <c r="Q147" s="44"/>
      <c r="R147" s="44"/>
      <c r="S147" s="44"/>
      <c r="T147" s="44"/>
      <c r="U147" s="44"/>
      <c r="V147" s="44"/>
      <c r="W147" s="44"/>
      <c r="X147" s="30"/>
      <c r="Y147" s="30"/>
      <c r="Z147" s="30"/>
      <c r="AA147" s="30"/>
      <c r="AB147" s="30"/>
      <c r="AC147" s="30"/>
      <c r="AD147" s="50"/>
      <c r="AE147" s="50"/>
      <c r="AF147" s="30"/>
      <c r="AG147" s="54"/>
      <c r="AH147" s="30"/>
    </row>
    <row r="148" s="3" customFormat="1" ht="35.1" customHeight="1" spans="1:34">
      <c r="A148" s="27" t="s">
        <v>32</v>
      </c>
      <c r="B148" s="24"/>
      <c r="C148" s="24"/>
      <c r="D148" s="20"/>
      <c r="E148" s="20"/>
      <c r="F148" s="19"/>
      <c r="G148" s="20"/>
      <c r="H148" s="20"/>
      <c r="I148" s="43"/>
      <c r="J148" s="39">
        <f>J149+J151+J153+J155+J156</f>
        <v>1498.1</v>
      </c>
      <c r="K148" s="39">
        <f t="shared" ref="K148:AE148" si="16">K149+K151+K153+K155+K156</f>
        <v>0</v>
      </c>
      <c r="L148" s="39">
        <f t="shared" si="16"/>
        <v>0</v>
      </c>
      <c r="M148" s="39">
        <f t="shared" si="16"/>
        <v>0</v>
      </c>
      <c r="N148" s="39">
        <f t="shared" si="16"/>
        <v>0</v>
      </c>
      <c r="O148" s="39">
        <f t="shared" si="16"/>
        <v>0</v>
      </c>
      <c r="P148" s="39">
        <f t="shared" si="16"/>
        <v>1498.1</v>
      </c>
      <c r="Q148" s="39">
        <f t="shared" si="16"/>
        <v>0</v>
      </c>
      <c r="R148" s="39">
        <f t="shared" si="16"/>
        <v>0</v>
      </c>
      <c r="S148" s="39">
        <f t="shared" si="16"/>
        <v>0</v>
      </c>
      <c r="T148" s="39">
        <f t="shared" si="16"/>
        <v>0</v>
      </c>
      <c r="U148" s="39">
        <f t="shared" si="16"/>
        <v>0</v>
      </c>
      <c r="V148" s="39">
        <f t="shared" si="16"/>
        <v>0</v>
      </c>
      <c r="W148" s="39">
        <f t="shared" si="16"/>
        <v>0</v>
      </c>
      <c r="X148" s="39">
        <f t="shared" si="16"/>
        <v>0</v>
      </c>
      <c r="Y148" s="39">
        <f t="shared" si="16"/>
        <v>0</v>
      </c>
      <c r="Z148" s="39">
        <f t="shared" si="16"/>
        <v>0</v>
      </c>
      <c r="AA148" s="39">
        <f t="shared" si="16"/>
        <v>0</v>
      </c>
      <c r="AB148" s="39">
        <f t="shared" si="16"/>
        <v>0</v>
      </c>
      <c r="AC148" s="39">
        <f t="shared" si="16"/>
        <v>0</v>
      </c>
      <c r="AD148" s="49">
        <f t="shared" si="16"/>
        <v>2141</v>
      </c>
      <c r="AE148" s="49">
        <f t="shared" si="16"/>
        <v>2141</v>
      </c>
      <c r="AF148" s="20"/>
      <c r="AG148" s="53"/>
      <c r="AH148" s="30"/>
    </row>
    <row r="149" s="3" customFormat="1" ht="35.1" customHeight="1" spans="1:34">
      <c r="A149" s="27" t="s">
        <v>565</v>
      </c>
      <c r="B149" s="24"/>
      <c r="C149" s="24"/>
      <c r="D149" s="43"/>
      <c r="E149" s="20"/>
      <c r="F149" s="19"/>
      <c r="G149" s="20"/>
      <c r="H149" s="20"/>
      <c r="I149" s="43"/>
      <c r="J149" s="39">
        <f>J150</f>
        <v>1000</v>
      </c>
      <c r="K149" s="39">
        <f t="shared" ref="K149:AE149" si="17">K150</f>
        <v>0</v>
      </c>
      <c r="L149" s="39">
        <f t="shared" si="17"/>
        <v>0</v>
      </c>
      <c r="M149" s="39">
        <f t="shared" si="17"/>
        <v>0</v>
      </c>
      <c r="N149" s="39">
        <f t="shared" si="17"/>
        <v>0</v>
      </c>
      <c r="O149" s="39">
        <f t="shared" si="17"/>
        <v>0</v>
      </c>
      <c r="P149" s="39">
        <f t="shared" si="17"/>
        <v>1000</v>
      </c>
      <c r="Q149" s="39">
        <f t="shared" si="17"/>
        <v>0</v>
      </c>
      <c r="R149" s="39">
        <f t="shared" si="17"/>
        <v>0</v>
      </c>
      <c r="S149" s="39">
        <f t="shared" si="17"/>
        <v>0</v>
      </c>
      <c r="T149" s="39">
        <f t="shared" si="17"/>
        <v>0</v>
      </c>
      <c r="U149" s="39">
        <f t="shared" si="17"/>
        <v>0</v>
      </c>
      <c r="V149" s="39">
        <f t="shared" si="17"/>
        <v>0</v>
      </c>
      <c r="W149" s="39">
        <f t="shared" si="17"/>
        <v>0</v>
      </c>
      <c r="X149" s="39"/>
      <c r="Y149" s="39"/>
      <c r="Z149" s="39"/>
      <c r="AA149" s="39"/>
      <c r="AB149" s="39"/>
      <c r="AC149" s="39"/>
      <c r="AD149" s="49">
        <f t="shared" si="17"/>
        <v>1400</v>
      </c>
      <c r="AE149" s="49">
        <f t="shared" si="17"/>
        <v>1400</v>
      </c>
      <c r="AF149" s="49"/>
      <c r="AG149" s="105"/>
      <c r="AH149" s="30"/>
    </row>
    <row r="150" s="4" customFormat="1" ht="35.1" customHeight="1" spans="1:34">
      <c r="A150" s="31"/>
      <c r="B150" s="88" t="s">
        <v>566</v>
      </c>
      <c r="C150" s="89" t="s">
        <v>567</v>
      </c>
      <c r="D150" s="75" t="s">
        <v>238</v>
      </c>
      <c r="E150" s="30"/>
      <c r="F150" s="30" t="s">
        <v>119</v>
      </c>
      <c r="G150" s="30" t="s">
        <v>216</v>
      </c>
      <c r="H150" s="30" t="s">
        <v>568</v>
      </c>
      <c r="I150" s="28">
        <v>13571424016</v>
      </c>
      <c r="J150" s="44">
        <v>1000</v>
      </c>
      <c r="K150" s="44"/>
      <c r="L150" s="44"/>
      <c r="M150" s="44"/>
      <c r="N150" s="44"/>
      <c r="O150" s="44"/>
      <c r="P150" s="44">
        <v>1000</v>
      </c>
      <c r="Q150" s="44"/>
      <c r="R150" s="44"/>
      <c r="S150" s="44"/>
      <c r="T150" s="44"/>
      <c r="U150" s="44"/>
      <c r="V150" s="44"/>
      <c r="W150" s="44"/>
      <c r="X150" s="46" t="s">
        <v>122</v>
      </c>
      <c r="Y150" s="44" t="s">
        <v>123</v>
      </c>
      <c r="Z150" s="44" t="s">
        <v>124</v>
      </c>
      <c r="AA150" s="44" t="s">
        <v>124</v>
      </c>
      <c r="AB150" s="44" t="s">
        <v>124</v>
      </c>
      <c r="AC150" s="44" t="s">
        <v>124</v>
      </c>
      <c r="AD150" s="50">
        <v>1400</v>
      </c>
      <c r="AE150" s="50">
        <v>1400</v>
      </c>
      <c r="AF150" s="50" t="s">
        <v>569</v>
      </c>
      <c r="AG150" s="106" t="s">
        <v>570</v>
      </c>
      <c r="AH150" s="30"/>
    </row>
    <row r="151" s="3" customFormat="1" ht="35.1" customHeight="1" spans="1:34">
      <c r="A151" s="27" t="s">
        <v>571</v>
      </c>
      <c r="B151" s="64"/>
      <c r="C151" s="24"/>
      <c r="D151" s="43"/>
      <c r="E151" s="20"/>
      <c r="F151" s="19"/>
      <c r="G151" s="20"/>
      <c r="H151" s="20"/>
      <c r="I151" s="43"/>
      <c r="J151" s="39">
        <f>J152</f>
        <v>173.52</v>
      </c>
      <c r="K151" s="39">
        <f t="shared" ref="K151:AE151" si="18">K152</f>
        <v>0</v>
      </c>
      <c r="L151" s="39">
        <f t="shared" si="18"/>
        <v>0</v>
      </c>
      <c r="M151" s="39">
        <f t="shared" si="18"/>
        <v>0</v>
      </c>
      <c r="N151" s="39">
        <f t="shared" si="18"/>
        <v>0</v>
      </c>
      <c r="O151" s="39">
        <f t="shared" si="18"/>
        <v>0</v>
      </c>
      <c r="P151" s="39">
        <f t="shared" si="18"/>
        <v>173.52</v>
      </c>
      <c r="Q151" s="39">
        <f t="shared" si="18"/>
        <v>0</v>
      </c>
      <c r="R151" s="39">
        <f t="shared" si="18"/>
        <v>0</v>
      </c>
      <c r="S151" s="39">
        <f t="shared" si="18"/>
        <v>0</v>
      </c>
      <c r="T151" s="39">
        <f t="shared" si="18"/>
        <v>0</v>
      </c>
      <c r="U151" s="39">
        <f t="shared" si="18"/>
        <v>0</v>
      </c>
      <c r="V151" s="39">
        <f t="shared" si="18"/>
        <v>0</v>
      </c>
      <c r="W151" s="39">
        <f t="shared" si="18"/>
        <v>0</v>
      </c>
      <c r="X151" s="39"/>
      <c r="Y151" s="39"/>
      <c r="Z151" s="39"/>
      <c r="AA151" s="39"/>
      <c r="AB151" s="39"/>
      <c r="AC151" s="39"/>
      <c r="AD151" s="49">
        <f t="shared" si="18"/>
        <v>241</v>
      </c>
      <c r="AE151" s="49">
        <f t="shared" si="18"/>
        <v>241</v>
      </c>
      <c r="AF151" s="20"/>
      <c r="AG151" s="53"/>
      <c r="AH151" s="30"/>
    </row>
    <row r="152" s="4" customFormat="1" ht="35.1" customHeight="1" spans="1:34">
      <c r="A152" s="31"/>
      <c r="B152" s="88" t="s">
        <v>572</v>
      </c>
      <c r="C152" s="30" t="s">
        <v>573</v>
      </c>
      <c r="D152" s="75" t="s">
        <v>238</v>
      </c>
      <c r="E152" s="30"/>
      <c r="F152" s="28" t="s">
        <v>119</v>
      </c>
      <c r="G152" s="30" t="s">
        <v>538</v>
      </c>
      <c r="H152" s="30" t="s">
        <v>548</v>
      </c>
      <c r="I152" s="75" t="s">
        <v>574</v>
      </c>
      <c r="J152" s="44">
        <v>173.52</v>
      </c>
      <c r="K152" s="44"/>
      <c r="L152" s="44"/>
      <c r="M152" s="44"/>
      <c r="N152" s="44"/>
      <c r="O152" s="44"/>
      <c r="P152" s="44">
        <v>173.52</v>
      </c>
      <c r="Q152" s="44"/>
      <c r="R152" s="44"/>
      <c r="S152" s="44"/>
      <c r="T152" s="44"/>
      <c r="U152" s="44"/>
      <c r="V152" s="44"/>
      <c r="W152" s="44"/>
      <c r="X152" s="46" t="s">
        <v>122</v>
      </c>
      <c r="Y152" s="44" t="s">
        <v>123</v>
      </c>
      <c r="Z152" s="44" t="s">
        <v>124</v>
      </c>
      <c r="AA152" s="44" t="s">
        <v>124</v>
      </c>
      <c r="AB152" s="44" t="s">
        <v>124</v>
      </c>
      <c r="AC152" s="44" t="s">
        <v>124</v>
      </c>
      <c r="AD152" s="50">
        <v>241</v>
      </c>
      <c r="AE152" s="50">
        <v>241</v>
      </c>
      <c r="AF152" s="50" t="s">
        <v>569</v>
      </c>
      <c r="AG152" s="106" t="s">
        <v>575</v>
      </c>
      <c r="AH152" s="30"/>
    </row>
    <row r="153" s="3" customFormat="1" ht="35.1" customHeight="1" spans="1:34">
      <c r="A153" s="27" t="s">
        <v>576</v>
      </c>
      <c r="B153" s="64"/>
      <c r="C153" s="24"/>
      <c r="D153" s="43"/>
      <c r="E153" s="20"/>
      <c r="F153" s="19"/>
      <c r="G153" s="20"/>
      <c r="H153" s="20"/>
      <c r="I153" s="43"/>
      <c r="J153" s="39">
        <f>J154</f>
        <v>95.76</v>
      </c>
      <c r="K153" s="39">
        <f t="shared" ref="K153:AE153" si="19">K154</f>
        <v>0</v>
      </c>
      <c r="L153" s="39">
        <f t="shared" si="19"/>
        <v>0</v>
      </c>
      <c r="M153" s="39">
        <f t="shared" si="19"/>
        <v>0</v>
      </c>
      <c r="N153" s="39">
        <f t="shared" si="19"/>
        <v>0</v>
      </c>
      <c r="O153" s="39">
        <f t="shared" si="19"/>
        <v>0</v>
      </c>
      <c r="P153" s="39">
        <f t="shared" si="19"/>
        <v>95.76</v>
      </c>
      <c r="Q153" s="39">
        <f t="shared" si="19"/>
        <v>0</v>
      </c>
      <c r="R153" s="39">
        <f t="shared" si="19"/>
        <v>0</v>
      </c>
      <c r="S153" s="39">
        <f t="shared" si="19"/>
        <v>0</v>
      </c>
      <c r="T153" s="39">
        <f t="shared" si="19"/>
        <v>0</v>
      </c>
      <c r="U153" s="39">
        <f t="shared" si="19"/>
        <v>0</v>
      </c>
      <c r="V153" s="39">
        <f t="shared" si="19"/>
        <v>0</v>
      </c>
      <c r="W153" s="39">
        <f t="shared" si="19"/>
        <v>0</v>
      </c>
      <c r="X153" s="39"/>
      <c r="Y153" s="39"/>
      <c r="Z153" s="39"/>
      <c r="AA153" s="39"/>
      <c r="AB153" s="39"/>
      <c r="AC153" s="39"/>
      <c r="AD153" s="49">
        <f t="shared" si="19"/>
        <v>133</v>
      </c>
      <c r="AE153" s="49">
        <f t="shared" si="19"/>
        <v>133</v>
      </c>
      <c r="AF153" s="20"/>
      <c r="AG153" s="53"/>
      <c r="AH153" s="30"/>
    </row>
    <row r="154" s="4" customFormat="1" ht="35.1" customHeight="1" spans="1:34">
      <c r="A154" s="31"/>
      <c r="B154" s="88" t="s">
        <v>577</v>
      </c>
      <c r="C154" s="30" t="s">
        <v>578</v>
      </c>
      <c r="D154" s="75" t="s">
        <v>238</v>
      </c>
      <c r="E154" s="30"/>
      <c r="F154" s="28" t="s">
        <v>119</v>
      </c>
      <c r="G154" s="30" t="s">
        <v>538</v>
      </c>
      <c r="H154" s="30" t="s">
        <v>548</v>
      </c>
      <c r="I154" s="28">
        <v>2524876</v>
      </c>
      <c r="J154" s="44">
        <v>95.76</v>
      </c>
      <c r="K154" s="44"/>
      <c r="L154" s="44"/>
      <c r="M154" s="44"/>
      <c r="N154" s="44"/>
      <c r="O154" s="44"/>
      <c r="P154" s="44">
        <v>95.76</v>
      </c>
      <c r="Q154" s="44"/>
      <c r="R154" s="44"/>
      <c r="S154" s="44"/>
      <c r="T154" s="44"/>
      <c r="U154" s="44"/>
      <c r="V154" s="44"/>
      <c r="W154" s="44"/>
      <c r="X154" s="46" t="s">
        <v>122</v>
      </c>
      <c r="Y154" s="44" t="s">
        <v>123</v>
      </c>
      <c r="Z154" s="44" t="s">
        <v>124</v>
      </c>
      <c r="AA154" s="44" t="s">
        <v>124</v>
      </c>
      <c r="AB154" s="44" t="s">
        <v>124</v>
      </c>
      <c r="AC154" s="44" t="s">
        <v>124</v>
      </c>
      <c r="AD154" s="50">
        <v>133</v>
      </c>
      <c r="AE154" s="50">
        <v>133</v>
      </c>
      <c r="AF154" s="50" t="s">
        <v>569</v>
      </c>
      <c r="AG154" s="106" t="s">
        <v>579</v>
      </c>
      <c r="AH154" s="30"/>
    </row>
    <row r="155" s="3" customFormat="1" ht="35.1" customHeight="1" spans="1:34">
      <c r="A155" s="27" t="s">
        <v>580</v>
      </c>
      <c r="B155" s="64"/>
      <c r="C155" s="24"/>
      <c r="D155" s="43"/>
      <c r="E155" s="20"/>
      <c r="F155" s="19"/>
      <c r="G155" s="20"/>
      <c r="H155" s="20"/>
      <c r="I155" s="43"/>
      <c r="J155" s="39"/>
      <c r="K155" s="39"/>
      <c r="L155" s="39"/>
      <c r="M155" s="39"/>
      <c r="N155" s="39"/>
      <c r="O155" s="39"/>
      <c r="P155" s="39"/>
      <c r="Q155" s="39"/>
      <c r="R155" s="39"/>
      <c r="S155" s="39"/>
      <c r="T155" s="39"/>
      <c r="U155" s="39"/>
      <c r="V155" s="39"/>
      <c r="W155" s="39"/>
      <c r="X155" s="20"/>
      <c r="Y155" s="20"/>
      <c r="Z155" s="20"/>
      <c r="AA155" s="20"/>
      <c r="AB155" s="20"/>
      <c r="AC155" s="20"/>
      <c r="AD155" s="49"/>
      <c r="AE155" s="49"/>
      <c r="AF155" s="20"/>
      <c r="AG155" s="53"/>
      <c r="AH155" s="30"/>
    </row>
    <row r="156" s="3" customFormat="1" ht="40" customHeight="1" spans="1:34">
      <c r="A156" s="27" t="s">
        <v>581</v>
      </c>
      <c r="B156" s="64"/>
      <c r="C156" s="24"/>
      <c r="D156" s="20"/>
      <c r="E156" s="20"/>
      <c r="F156" s="19"/>
      <c r="G156" s="20"/>
      <c r="H156" s="20"/>
      <c r="I156" s="43"/>
      <c r="J156" s="39">
        <f>SUM(J157:J159)</f>
        <v>228.82</v>
      </c>
      <c r="K156" s="39">
        <f t="shared" ref="K156:AE156" si="20">SUM(K157:K159)</f>
        <v>0</v>
      </c>
      <c r="L156" s="39">
        <f t="shared" si="20"/>
        <v>0</v>
      </c>
      <c r="M156" s="39">
        <f t="shared" si="20"/>
        <v>0</v>
      </c>
      <c r="N156" s="39">
        <f t="shared" si="20"/>
        <v>0</v>
      </c>
      <c r="O156" s="39">
        <f t="shared" si="20"/>
        <v>0</v>
      </c>
      <c r="P156" s="39">
        <f t="shared" si="20"/>
        <v>228.82</v>
      </c>
      <c r="Q156" s="39">
        <f t="shared" si="20"/>
        <v>0</v>
      </c>
      <c r="R156" s="39">
        <f t="shared" si="20"/>
        <v>0</v>
      </c>
      <c r="S156" s="39">
        <f t="shared" si="20"/>
        <v>0</v>
      </c>
      <c r="T156" s="39">
        <f t="shared" si="20"/>
        <v>0</v>
      </c>
      <c r="U156" s="39">
        <f t="shared" si="20"/>
        <v>0</v>
      </c>
      <c r="V156" s="39">
        <f t="shared" si="20"/>
        <v>0</v>
      </c>
      <c r="W156" s="39">
        <f t="shared" si="20"/>
        <v>0</v>
      </c>
      <c r="X156" s="39">
        <f t="shared" si="20"/>
        <v>0</v>
      </c>
      <c r="Y156" s="39">
        <f t="shared" si="20"/>
        <v>0</v>
      </c>
      <c r="Z156" s="39">
        <f t="shared" si="20"/>
        <v>0</v>
      </c>
      <c r="AA156" s="39">
        <f t="shared" si="20"/>
        <v>0</v>
      </c>
      <c r="AB156" s="39">
        <f t="shared" si="20"/>
        <v>0</v>
      </c>
      <c r="AC156" s="39">
        <f t="shared" si="20"/>
        <v>0</v>
      </c>
      <c r="AD156" s="49">
        <f t="shared" si="20"/>
        <v>367</v>
      </c>
      <c r="AE156" s="49">
        <f t="shared" si="20"/>
        <v>367</v>
      </c>
      <c r="AF156" s="20"/>
      <c r="AG156" s="53"/>
      <c r="AH156" s="30"/>
    </row>
    <row r="157" s="4" customFormat="1" ht="35.1" customHeight="1" spans="1:34">
      <c r="A157" s="31"/>
      <c r="B157" s="90" t="s">
        <v>582</v>
      </c>
      <c r="C157" s="30" t="s">
        <v>583</v>
      </c>
      <c r="D157" s="75" t="s">
        <v>238</v>
      </c>
      <c r="E157" s="30"/>
      <c r="F157" s="28" t="s">
        <v>119</v>
      </c>
      <c r="G157" s="30" t="s">
        <v>538</v>
      </c>
      <c r="H157" s="30" t="s">
        <v>548</v>
      </c>
      <c r="I157" s="28">
        <v>2524876</v>
      </c>
      <c r="J157" s="100">
        <v>80.5</v>
      </c>
      <c r="K157" s="44"/>
      <c r="L157" s="44"/>
      <c r="M157" s="44"/>
      <c r="N157" s="44"/>
      <c r="O157" s="44"/>
      <c r="P157" s="100">
        <v>80.5</v>
      </c>
      <c r="Q157" s="44"/>
      <c r="R157" s="44"/>
      <c r="S157" s="44"/>
      <c r="T157" s="44"/>
      <c r="U157" s="44"/>
      <c r="V157" s="44"/>
      <c r="W157" s="44"/>
      <c r="X157" s="46" t="s">
        <v>122</v>
      </c>
      <c r="Y157" s="44" t="s">
        <v>123</v>
      </c>
      <c r="Z157" s="44" t="s">
        <v>124</v>
      </c>
      <c r="AA157" s="44" t="s">
        <v>124</v>
      </c>
      <c r="AB157" s="44" t="s">
        <v>124</v>
      </c>
      <c r="AC157" s="44" t="s">
        <v>124</v>
      </c>
      <c r="AD157" s="50">
        <v>161</v>
      </c>
      <c r="AE157" s="50">
        <v>161</v>
      </c>
      <c r="AF157" s="50" t="s">
        <v>569</v>
      </c>
      <c r="AG157" s="106" t="s">
        <v>584</v>
      </c>
      <c r="AH157" s="30"/>
    </row>
    <row r="158" s="4" customFormat="1" ht="35.1" customHeight="1" spans="1:34">
      <c r="A158" s="31"/>
      <c r="B158" s="91" t="s">
        <v>585</v>
      </c>
      <c r="C158" s="30" t="s">
        <v>586</v>
      </c>
      <c r="D158" s="75" t="s">
        <v>238</v>
      </c>
      <c r="E158" s="30"/>
      <c r="F158" s="28" t="s">
        <v>119</v>
      </c>
      <c r="G158" s="30" t="s">
        <v>538</v>
      </c>
      <c r="H158" s="30" t="s">
        <v>548</v>
      </c>
      <c r="I158" s="28">
        <v>2524876</v>
      </c>
      <c r="J158" s="44">
        <v>51.84</v>
      </c>
      <c r="K158" s="44"/>
      <c r="L158" s="44"/>
      <c r="M158" s="44"/>
      <c r="N158" s="44"/>
      <c r="O158" s="44"/>
      <c r="P158" s="44">
        <v>51.84</v>
      </c>
      <c r="Q158" s="44"/>
      <c r="R158" s="44"/>
      <c r="S158" s="44"/>
      <c r="T158" s="44"/>
      <c r="U158" s="44"/>
      <c r="V158" s="44"/>
      <c r="W158" s="44"/>
      <c r="X158" s="46" t="s">
        <v>122</v>
      </c>
      <c r="Y158" s="44" t="s">
        <v>123</v>
      </c>
      <c r="Z158" s="44" t="s">
        <v>124</v>
      </c>
      <c r="AA158" s="44" t="s">
        <v>124</v>
      </c>
      <c r="AB158" s="44" t="s">
        <v>124</v>
      </c>
      <c r="AC158" s="44" t="s">
        <v>124</v>
      </c>
      <c r="AD158" s="50">
        <v>72</v>
      </c>
      <c r="AE158" s="50">
        <v>72</v>
      </c>
      <c r="AF158" s="50" t="s">
        <v>569</v>
      </c>
      <c r="AG158" s="106" t="s">
        <v>587</v>
      </c>
      <c r="AH158" s="30"/>
    </row>
    <row r="159" s="4" customFormat="1" ht="35.1" customHeight="1" spans="1:34">
      <c r="A159" s="31"/>
      <c r="B159" s="92" t="s">
        <v>588</v>
      </c>
      <c r="C159" s="30" t="s">
        <v>589</v>
      </c>
      <c r="D159" s="75" t="s">
        <v>238</v>
      </c>
      <c r="E159" s="30"/>
      <c r="F159" s="28" t="s">
        <v>119</v>
      </c>
      <c r="G159" s="30" t="s">
        <v>538</v>
      </c>
      <c r="H159" s="30" t="s">
        <v>548</v>
      </c>
      <c r="I159" s="28">
        <v>2524876</v>
      </c>
      <c r="J159" s="100">
        <v>96.48</v>
      </c>
      <c r="K159" s="44"/>
      <c r="L159" s="44"/>
      <c r="M159" s="44"/>
      <c r="N159" s="44"/>
      <c r="O159" s="44"/>
      <c r="P159" s="100">
        <v>96.48</v>
      </c>
      <c r="Q159" s="44"/>
      <c r="R159" s="44"/>
      <c r="S159" s="44"/>
      <c r="T159" s="44"/>
      <c r="U159" s="44"/>
      <c r="V159" s="44"/>
      <c r="W159" s="44"/>
      <c r="X159" s="46" t="s">
        <v>122</v>
      </c>
      <c r="Y159" s="44" t="s">
        <v>123</v>
      </c>
      <c r="Z159" s="44" t="s">
        <v>124</v>
      </c>
      <c r="AA159" s="44" t="s">
        <v>124</v>
      </c>
      <c r="AB159" s="44" t="s">
        <v>124</v>
      </c>
      <c r="AC159" s="44" t="s">
        <v>124</v>
      </c>
      <c r="AD159" s="50">
        <v>134</v>
      </c>
      <c r="AE159" s="50">
        <v>134</v>
      </c>
      <c r="AF159" s="50" t="s">
        <v>569</v>
      </c>
      <c r="AG159" s="106" t="s">
        <v>590</v>
      </c>
      <c r="AH159" s="30"/>
    </row>
    <row r="160" s="3" customFormat="1" ht="35.1" customHeight="1" spans="1:34">
      <c r="A160" s="27" t="s">
        <v>34</v>
      </c>
      <c r="B160" s="29"/>
      <c r="C160" s="24"/>
      <c r="D160" s="43"/>
      <c r="E160" s="20"/>
      <c r="F160" s="19"/>
      <c r="G160" s="20"/>
      <c r="H160" s="20"/>
      <c r="I160" s="43"/>
      <c r="J160" s="39">
        <f>J161+J163+J164</f>
        <v>712.59</v>
      </c>
      <c r="K160" s="39">
        <f t="shared" ref="K160:AE160" si="21">K161+K163+K164</f>
        <v>300</v>
      </c>
      <c r="L160" s="39">
        <f t="shared" si="21"/>
        <v>300</v>
      </c>
      <c r="M160" s="39">
        <f t="shared" si="21"/>
        <v>0</v>
      </c>
      <c r="N160" s="39">
        <f t="shared" si="21"/>
        <v>0</v>
      </c>
      <c r="O160" s="39">
        <f t="shared" si="21"/>
        <v>0</v>
      </c>
      <c r="P160" s="39">
        <f t="shared" si="21"/>
        <v>412.59</v>
      </c>
      <c r="Q160" s="39">
        <f t="shared" si="21"/>
        <v>0</v>
      </c>
      <c r="R160" s="39">
        <f t="shared" si="21"/>
        <v>0</v>
      </c>
      <c r="S160" s="39">
        <f t="shared" si="21"/>
        <v>0</v>
      </c>
      <c r="T160" s="39">
        <f t="shared" si="21"/>
        <v>0</v>
      </c>
      <c r="U160" s="39">
        <f t="shared" si="21"/>
        <v>0</v>
      </c>
      <c r="V160" s="39">
        <f t="shared" si="21"/>
        <v>0</v>
      </c>
      <c r="W160" s="39">
        <f t="shared" si="21"/>
        <v>0</v>
      </c>
      <c r="X160" s="39">
        <f t="shared" si="21"/>
        <v>0</v>
      </c>
      <c r="Y160" s="39">
        <f t="shared" si="21"/>
        <v>0</v>
      </c>
      <c r="Z160" s="39">
        <f t="shared" si="21"/>
        <v>0</v>
      </c>
      <c r="AA160" s="39">
        <f t="shared" si="21"/>
        <v>0</v>
      </c>
      <c r="AB160" s="39">
        <f t="shared" si="21"/>
        <v>0</v>
      </c>
      <c r="AC160" s="39">
        <f t="shared" si="21"/>
        <v>0</v>
      </c>
      <c r="AD160" s="49">
        <f t="shared" si="21"/>
        <v>8477</v>
      </c>
      <c r="AE160" s="49">
        <f t="shared" si="21"/>
        <v>10277</v>
      </c>
      <c r="AF160" s="20"/>
      <c r="AG160" s="53"/>
      <c r="AH160" s="30"/>
    </row>
    <row r="161" s="3" customFormat="1" ht="37" customHeight="1" spans="1:34">
      <c r="A161" s="31" t="s">
        <v>35</v>
      </c>
      <c r="B161" s="29"/>
      <c r="C161" s="24"/>
      <c r="D161" s="43"/>
      <c r="E161" s="20"/>
      <c r="F161" s="19"/>
      <c r="G161" s="20"/>
      <c r="H161" s="20"/>
      <c r="I161" s="43"/>
      <c r="J161" s="39">
        <f>J162</f>
        <v>300</v>
      </c>
      <c r="K161" s="39">
        <f t="shared" ref="K161:AE161" si="22">K162</f>
        <v>300</v>
      </c>
      <c r="L161" s="39">
        <f t="shared" si="22"/>
        <v>300</v>
      </c>
      <c r="M161" s="39">
        <f t="shared" si="22"/>
        <v>0</v>
      </c>
      <c r="N161" s="39">
        <f t="shared" si="22"/>
        <v>0</v>
      </c>
      <c r="O161" s="39">
        <f t="shared" si="22"/>
        <v>0</v>
      </c>
      <c r="P161" s="39">
        <f t="shared" si="22"/>
        <v>0</v>
      </c>
      <c r="Q161" s="39">
        <f t="shared" si="22"/>
        <v>0</v>
      </c>
      <c r="R161" s="39">
        <f t="shared" si="22"/>
        <v>0</v>
      </c>
      <c r="S161" s="39">
        <f t="shared" si="22"/>
        <v>0</v>
      </c>
      <c r="T161" s="39">
        <f t="shared" si="22"/>
        <v>0</v>
      </c>
      <c r="U161" s="39">
        <f t="shared" si="22"/>
        <v>0</v>
      </c>
      <c r="V161" s="39">
        <f t="shared" si="22"/>
        <v>0</v>
      </c>
      <c r="W161" s="39">
        <f t="shared" si="22"/>
        <v>0</v>
      </c>
      <c r="X161" s="39"/>
      <c r="Y161" s="39"/>
      <c r="Z161" s="39"/>
      <c r="AA161" s="39"/>
      <c r="AB161" s="39"/>
      <c r="AC161" s="39"/>
      <c r="AD161" s="49">
        <f t="shared" si="22"/>
        <v>1000</v>
      </c>
      <c r="AE161" s="49">
        <f t="shared" si="22"/>
        <v>2800</v>
      </c>
      <c r="AF161" s="20"/>
      <c r="AG161" s="53"/>
      <c r="AH161" s="30"/>
    </row>
    <row r="162" s="4" customFormat="1" ht="35.1" customHeight="1" spans="1:34">
      <c r="A162" s="30"/>
      <c r="B162" s="29" t="s">
        <v>591</v>
      </c>
      <c r="C162" s="29" t="s">
        <v>592</v>
      </c>
      <c r="D162" s="30" t="s">
        <v>238</v>
      </c>
      <c r="E162" s="30"/>
      <c r="F162" s="30" t="s">
        <v>119</v>
      </c>
      <c r="G162" s="30" t="s">
        <v>457</v>
      </c>
      <c r="H162" s="30" t="s">
        <v>458</v>
      </c>
      <c r="I162" s="30">
        <v>13909159482</v>
      </c>
      <c r="J162" s="44">
        <f>K162+P162+Q162+R162+S162+T162+U162+V162+W162</f>
        <v>300</v>
      </c>
      <c r="K162" s="44">
        <v>300</v>
      </c>
      <c r="L162" s="44">
        <v>300</v>
      </c>
      <c r="M162" s="30"/>
      <c r="N162" s="30"/>
      <c r="O162" s="30"/>
      <c r="P162" s="44"/>
      <c r="Q162" s="44"/>
      <c r="R162" s="44"/>
      <c r="S162" s="44"/>
      <c r="T162" s="44"/>
      <c r="U162" s="44"/>
      <c r="V162" s="44"/>
      <c r="W162" s="44"/>
      <c r="X162" s="46" t="s">
        <v>122</v>
      </c>
      <c r="Y162" s="44" t="s">
        <v>123</v>
      </c>
      <c r="Z162" s="44" t="s">
        <v>123</v>
      </c>
      <c r="AA162" s="44" t="s">
        <v>124</v>
      </c>
      <c r="AB162" s="44" t="s">
        <v>124</v>
      </c>
      <c r="AC162" s="44" t="s">
        <v>124</v>
      </c>
      <c r="AD162" s="50">
        <v>1000</v>
      </c>
      <c r="AE162" s="50">
        <v>2800</v>
      </c>
      <c r="AF162" s="30" t="s">
        <v>593</v>
      </c>
      <c r="AG162" s="54" t="s">
        <v>594</v>
      </c>
      <c r="AH162" s="30"/>
    </row>
    <row r="163" s="4" customFormat="1" ht="35.1" customHeight="1" spans="1:34">
      <c r="A163" s="31" t="s">
        <v>36</v>
      </c>
      <c r="B163" s="29"/>
      <c r="C163" s="29"/>
      <c r="D163" s="75"/>
      <c r="E163" s="30"/>
      <c r="F163" s="28"/>
      <c r="G163" s="30"/>
      <c r="H163" s="30"/>
      <c r="I163" s="75"/>
      <c r="J163" s="44"/>
      <c r="K163" s="44"/>
      <c r="L163" s="44"/>
      <c r="M163" s="44"/>
      <c r="N163" s="44"/>
      <c r="O163" s="44"/>
      <c r="P163" s="44"/>
      <c r="Q163" s="44"/>
      <c r="R163" s="44"/>
      <c r="S163" s="44"/>
      <c r="T163" s="44"/>
      <c r="U163" s="44"/>
      <c r="V163" s="44"/>
      <c r="W163" s="44"/>
      <c r="X163" s="30"/>
      <c r="Y163" s="30"/>
      <c r="Z163" s="30"/>
      <c r="AA163" s="30"/>
      <c r="AB163" s="30"/>
      <c r="AC163" s="30"/>
      <c r="AD163" s="50"/>
      <c r="AE163" s="50"/>
      <c r="AF163" s="30"/>
      <c r="AG163" s="54"/>
      <c r="AH163" s="30"/>
    </row>
    <row r="164" s="3" customFormat="1" ht="35.1" customHeight="1" spans="1:34">
      <c r="A164" s="27" t="s">
        <v>37</v>
      </c>
      <c r="B164" s="24"/>
      <c r="C164" s="24"/>
      <c r="D164" s="20"/>
      <c r="E164" s="20"/>
      <c r="F164" s="19"/>
      <c r="G164" s="20"/>
      <c r="H164" s="20"/>
      <c r="I164" s="43"/>
      <c r="J164" s="39">
        <f>J165</f>
        <v>412.59</v>
      </c>
      <c r="K164" s="39">
        <f t="shared" ref="K164:AE164" si="23">K165</f>
        <v>0</v>
      </c>
      <c r="L164" s="39">
        <f t="shared" si="23"/>
        <v>0</v>
      </c>
      <c r="M164" s="39">
        <f t="shared" si="23"/>
        <v>0</v>
      </c>
      <c r="N164" s="39">
        <f t="shared" si="23"/>
        <v>0</v>
      </c>
      <c r="O164" s="39">
        <f t="shared" si="23"/>
        <v>0</v>
      </c>
      <c r="P164" s="39">
        <f t="shared" si="23"/>
        <v>412.59</v>
      </c>
      <c r="Q164" s="39">
        <f t="shared" si="23"/>
        <v>0</v>
      </c>
      <c r="R164" s="39">
        <f t="shared" si="23"/>
        <v>0</v>
      </c>
      <c r="S164" s="39">
        <f t="shared" si="23"/>
        <v>0</v>
      </c>
      <c r="T164" s="39">
        <f t="shared" si="23"/>
        <v>0</v>
      </c>
      <c r="U164" s="39">
        <f t="shared" si="23"/>
        <v>0</v>
      </c>
      <c r="V164" s="39">
        <f t="shared" si="23"/>
        <v>0</v>
      </c>
      <c r="W164" s="39">
        <f t="shared" si="23"/>
        <v>0</v>
      </c>
      <c r="X164" s="39"/>
      <c r="Y164" s="39"/>
      <c r="Z164" s="39"/>
      <c r="AA164" s="39"/>
      <c r="AB164" s="39"/>
      <c r="AC164" s="39"/>
      <c r="AD164" s="49">
        <f t="shared" si="23"/>
        <v>7477</v>
      </c>
      <c r="AE164" s="49">
        <f t="shared" si="23"/>
        <v>7477</v>
      </c>
      <c r="AF164" s="20"/>
      <c r="AG164" s="53"/>
      <c r="AH164" s="30"/>
    </row>
    <row r="165" s="4" customFormat="1" ht="43" customHeight="1" spans="1:34">
      <c r="A165" s="31"/>
      <c r="B165" s="88" t="s">
        <v>595</v>
      </c>
      <c r="C165" s="29" t="s">
        <v>596</v>
      </c>
      <c r="D165" s="30" t="s">
        <v>238</v>
      </c>
      <c r="E165" s="30"/>
      <c r="F165" s="30" t="s">
        <v>119</v>
      </c>
      <c r="G165" s="30" t="s">
        <v>597</v>
      </c>
      <c r="H165" s="30" t="s">
        <v>598</v>
      </c>
      <c r="I165" s="75" t="s">
        <v>599</v>
      </c>
      <c r="J165" s="44">
        <v>412.59</v>
      </c>
      <c r="K165" s="44"/>
      <c r="L165" s="44"/>
      <c r="M165" s="44"/>
      <c r="N165" s="44"/>
      <c r="O165" s="44"/>
      <c r="P165" s="44">
        <v>412.59</v>
      </c>
      <c r="Q165" s="44"/>
      <c r="R165" s="44"/>
      <c r="S165" s="44"/>
      <c r="T165" s="44"/>
      <c r="U165" s="44"/>
      <c r="V165" s="44"/>
      <c r="W165" s="44"/>
      <c r="X165" s="46" t="s">
        <v>122</v>
      </c>
      <c r="Y165" s="44" t="s">
        <v>123</v>
      </c>
      <c r="Z165" s="44" t="s">
        <v>123</v>
      </c>
      <c r="AA165" s="44" t="s">
        <v>124</v>
      </c>
      <c r="AB165" s="44" t="s">
        <v>124</v>
      </c>
      <c r="AC165" s="44" t="s">
        <v>124</v>
      </c>
      <c r="AD165" s="50">
        <v>7477</v>
      </c>
      <c r="AE165" s="50">
        <v>7477</v>
      </c>
      <c r="AF165" s="30" t="s">
        <v>600</v>
      </c>
      <c r="AG165" s="54" t="s">
        <v>601</v>
      </c>
      <c r="AH165" s="30"/>
    </row>
    <row r="166" s="3" customFormat="1" ht="35.1" customHeight="1" spans="1:34">
      <c r="A166" s="27" t="s">
        <v>38</v>
      </c>
      <c r="B166" s="24"/>
      <c r="C166" s="24"/>
      <c r="D166" s="20"/>
      <c r="E166" s="20"/>
      <c r="F166" s="19"/>
      <c r="G166" s="20"/>
      <c r="H166" s="20"/>
      <c r="I166" s="43"/>
      <c r="J166" s="39">
        <f>J167+J169+J171+J173+J174+J175</f>
        <v>6144.6</v>
      </c>
      <c r="K166" s="39">
        <f t="shared" ref="K166:AE166" si="24">K167+K169+K171+K173+K174+K175</f>
        <v>0</v>
      </c>
      <c r="L166" s="39">
        <f t="shared" si="24"/>
        <v>0</v>
      </c>
      <c r="M166" s="39">
        <f t="shared" si="24"/>
        <v>0</v>
      </c>
      <c r="N166" s="39">
        <f t="shared" si="24"/>
        <v>0</v>
      </c>
      <c r="O166" s="39">
        <f t="shared" si="24"/>
        <v>0</v>
      </c>
      <c r="P166" s="39">
        <f t="shared" si="24"/>
        <v>6144.6</v>
      </c>
      <c r="Q166" s="39">
        <f t="shared" si="24"/>
        <v>0</v>
      </c>
      <c r="R166" s="39">
        <f t="shared" si="24"/>
        <v>0</v>
      </c>
      <c r="S166" s="39">
        <f t="shared" si="24"/>
        <v>0</v>
      </c>
      <c r="T166" s="39">
        <f t="shared" si="24"/>
        <v>0</v>
      </c>
      <c r="U166" s="39">
        <f t="shared" si="24"/>
        <v>0</v>
      </c>
      <c r="V166" s="39">
        <f t="shared" si="24"/>
        <v>0</v>
      </c>
      <c r="W166" s="39">
        <f t="shared" si="24"/>
        <v>0</v>
      </c>
      <c r="X166" s="39">
        <f t="shared" si="24"/>
        <v>0</v>
      </c>
      <c r="Y166" s="39">
        <f t="shared" si="24"/>
        <v>0</v>
      </c>
      <c r="Z166" s="39">
        <f t="shared" si="24"/>
        <v>0</v>
      </c>
      <c r="AA166" s="39">
        <f t="shared" si="24"/>
        <v>0</v>
      </c>
      <c r="AB166" s="39">
        <f t="shared" si="24"/>
        <v>0</v>
      </c>
      <c r="AC166" s="39">
        <f t="shared" si="24"/>
        <v>0</v>
      </c>
      <c r="AD166" s="49">
        <f t="shared" si="24"/>
        <v>189186</v>
      </c>
      <c r="AE166" s="49">
        <f t="shared" si="24"/>
        <v>189186</v>
      </c>
      <c r="AF166" s="20"/>
      <c r="AG166" s="53"/>
      <c r="AH166" s="30"/>
    </row>
    <row r="167" s="3" customFormat="1" ht="35.1" customHeight="1" spans="1:34">
      <c r="A167" s="31" t="s">
        <v>39</v>
      </c>
      <c r="B167" s="24"/>
      <c r="C167" s="93"/>
      <c r="D167" s="43"/>
      <c r="E167" s="20"/>
      <c r="F167" s="94"/>
      <c r="G167" s="43"/>
      <c r="H167" s="20"/>
      <c r="I167" s="43"/>
      <c r="J167" s="39">
        <f>J168</f>
        <v>5234.6</v>
      </c>
      <c r="K167" s="39">
        <f t="shared" ref="K167:AE167" si="25">K168</f>
        <v>0</v>
      </c>
      <c r="L167" s="39">
        <f t="shared" si="25"/>
        <v>0</v>
      </c>
      <c r="M167" s="39">
        <f t="shared" si="25"/>
        <v>0</v>
      </c>
      <c r="N167" s="39">
        <f t="shared" si="25"/>
        <v>0</v>
      </c>
      <c r="O167" s="39">
        <f t="shared" si="25"/>
        <v>0</v>
      </c>
      <c r="P167" s="39">
        <f t="shared" si="25"/>
        <v>5234.6</v>
      </c>
      <c r="Q167" s="39">
        <f t="shared" si="25"/>
        <v>0</v>
      </c>
      <c r="R167" s="39">
        <f t="shared" si="25"/>
        <v>0</v>
      </c>
      <c r="S167" s="39">
        <f t="shared" si="25"/>
        <v>0</v>
      </c>
      <c r="T167" s="39">
        <f t="shared" si="25"/>
        <v>0</v>
      </c>
      <c r="U167" s="39">
        <f t="shared" si="25"/>
        <v>0</v>
      </c>
      <c r="V167" s="39">
        <f t="shared" si="25"/>
        <v>0</v>
      </c>
      <c r="W167" s="39">
        <f t="shared" si="25"/>
        <v>0</v>
      </c>
      <c r="X167" s="39"/>
      <c r="Y167" s="39"/>
      <c r="Z167" s="39"/>
      <c r="AA167" s="39"/>
      <c r="AB167" s="39"/>
      <c r="AC167" s="39"/>
      <c r="AD167" s="49">
        <f t="shared" si="25"/>
        <v>63062</v>
      </c>
      <c r="AE167" s="49">
        <f t="shared" si="25"/>
        <v>63062</v>
      </c>
      <c r="AF167" s="20"/>
      <c r="AG167" s="53"/>
      <c r="AH167" s="30"/>
    </row>
    <row r="168" s="4" customFormat="1" ht="25.5" spans="1:34">
      <c r="A168" s="31"/>
      <c r="B168" s="88" t="s">
        <v>602</v>
      </c>
      <c r="C168" s="92" t="s">
        <v>603</v>
      </c>
      <c r="D168" s="75" t="s">
        <v>238</v>
      </c>
      <c r="E168" s="30"/>
      <c r="F168" s="30" t="s">
        <v>119</v>
      </c>
      <c r="G168" s="75" t="s">
        <v>604</v>
      </c>
      <c r="H168" s="30" t="s">
        <v>605</v>
      </c>
      <c r="I168" s="75" t="s">
        <v>606</v>
      </c>
      <c r="J168" s="101">
        <v>5234.6</v>
      </c>
      <c r="K168" s="101"/>
      <c r="L168" s="44"/>
      <c r="M168" s="101"/>
      <c r="N168" s="101"/>
      <c r="O168" s="101"/>
      <c r="P168" s="101">
        <v>5234.6</v>
      </c>
      <c r="Q168" s="101"/>
      <c r="R168" s="101"/>
      <c r="S168" s="101"/>
      <c r="T168" s="101"/>
      <c r="U168" s="101"/>
      <c r="V168" s="101"/>
      <c r="W168" s="101"/>
      <c r="X168" s="46" t="s">
        <v>122</v>
      </c>
      <c r="Y168" s="44" t="s">
        <v>123</v>
      </c>
      <c r="Z168" s="44" t="s">
        <v>123</v>
      </c>
      <c r="AA168" s="44" t="s">
        <v>124</v>
      </c>
      <c r="AB168" s="44" t="s">
        <v>124</v>
      </c>
      <c r="AC168" s="44" t="s">
        <v>124</v>
      </c>
      <c r="AD168" s="103">
        <v>63062</v>
      </c>
      <c r="AE168" s="103">
        <v>63062</v>
      </c>
      <c r="AF168" s="30" t="s">
        <v>607</v>
      </c>
      <c r="AG168" s="54" t="s">
        <v>608</v>
      </c>
      <c r="AH168" s="30"/>
    </row>
    <row r="169" s="3" customFormat="1" ht="35.1" customHeight="1" spans="1:34">
      <c r="A169" s="31" t="s">
        <v>40</v>
      </c>
      <c r="B169" s="24"/>
      <c r="C169" s="93"/>
      <c r="D169" s="43"/>
      <c r="E169" s="20"/>
      <c r="F169" s="95"/>
      <c r="G169" s="43"/>
      <c r="H169" s="20"/>
      <c r="I169" s="43"/>
      <c r="J169" s="39">
        <f>J170</f>
        <v>410</v>
      </c>
      <c r="K169" s="39">
        <f t="shared" ref="K169:AE169" si="26">K170</f>
        <v>0</v>
      </c>
      <c r="L169" s="39">
        <f t="shared" si="26"/>
        <v>0</v>
      </c>
      <c r="M169" s="39">
        <f t="shared" si="26"/>
        <v>0</v>
      </c>
      <c r="N169" s="39">
        <f t="shared" si="26"/>
        <v>0</v>
      </c>
      <c r="O169" s="39">
        <f t="shared" si="26"/>
        <v>0</v>
      </c>
      <c r="P169" s="39">
        <f t="shared" si="26"/>
        <v>410</v>
      </c>
      <c r="Q169" s="39">
        <f t="shared" si="26"/>
        <v>0</v>
      </c>
      <c r="R169" s="39">
        <f t="shared" si="26"/>
        <v>0</v>
      </c>
      <c r="S169" s="39">
        <f t="shared" si="26"/>
        <v>0</v>
      </c>
      <c r="T169" s="39">
        <f t="shared" si="26"/>
        <v>0</v>
      </c>
      <c r="U169" s="39">
        <f t="shared" si="26"/>
        <v>0</v>
      </c>
      <c r="V169" s="39">
        <f t="shared" si="26"/>
        <v>0</v>
      </c>
      <c r="W169" s="39">
        <f t="shared" si="26"/>
        <v>0</v>
      </c>
      <c r="X169" s="39"/>
      <c r="Y169" s="39"/>
      <c r="Z169" s="39"/>
      <c r="AA169" s="39"/>
      <c r="AB169" s="39"/>
      <c r="AC169" s="39"/>
      <c r="AD169" s="49">
        <f t="shared" si="26"/>
        <v>63062</v>
      </c>
      <c r="AE169" s="49">
        <f t="shared" si="26"/>
        <v>63062</v>
      </c>
      <c r="AF169" s="20"/>
      <c r="AG169" s="53"/>
      <c r="AH169" s="30"/>
    </row>
    <row r="170" s="4" customFormat="1" ht="35.1" customHeight="1" spans="1:34">
      <c r="A170" s="31"/>
      <c r="B170" s="88" t="s">
        <v>609</v>
      </c>
      <c r="C170" s="92" t="s">
        <v>610</v>
      </c>
      <c r="D170" s="75" t="s">
        <v>238</v>
      </c>
      <c r="E170" s="30"/>
      <c r="F170" s="30" t="s">
        <v>119</v>
      </c>
      <c r="G170" s="75" t="s">
        <v>604</v>
      </c>
      <c r="H170" s="30" t="s">
        <v>605</v>
      </c>
      <c r="I170" s="75" t="s">
        <v>606</v>
      </c>
      <c r="J170" s="101">
        <v>410</v>
      </c>
      <c r="K170" s="101"/>
      <c r="L170" s="44"/>
      <c r="M170" s="101"/>
      <c r="N170" s="101"/>
      <c r="O170" s="101"/>
      <c r="P170" s="101">
        <v>410</v>
      </c>
      <c r="Q170" s="101"/>
      <c r="R170" s="101"/>
      <c r="S170" s="101"/>
      <c r="T170" s="101"/>
      <c r="U170" s="101"/>
      <c r="V170" s="101"/>
      <c r="W170" s="101"/>
      <c r="X170" s="46" t="s">
        <v>122</v>
      </c>
      <c r="Y170" s="44" t="s">
        <v>123</v>
      </c>
      <c r="Z170" s="44" t="s">
        <v>123</v>
      </c>
      <c r="AA170" s="44" t="s">
        <v>124</v>
      </c>
      <c r="AB170" s="44" t="s">
        <v>124</v>
      </c>
      <c r="AC170" s="44" t="s">
        <v>124</v>
      </c>
      <c r="AD170" s="103">
        <v>63062</v>
      </c>
      <c r="AE170" s="103">
        <v>63062</v>
      </c>
      <c r="AF170" s="30" t="s">
        <v>611</v>
      </c>
      <c r="AG170" s="54" t="s">
        <v>612</v>
      </c>
      <c r="AH170" s="30"/>
    </row>
    <row r="171" s="3" customFormat="1" ht="35.1" customHeight="1" spans="1:34">
      <c r="A171" s="31" t="s">
        <v>41</v>
      </c>
      <c r="B171" s="24"/>
      <c r="C171" s="24"/>
      <c r="D171" s="43"/>
      <c r="E171" s="20"/>
      <c r="F171" s="19"/>
      <c r="G171" s="20"/>
      <c r="H171" s="20"/>
      <c r="I171" s="43"/>
      <c r="J171" s="39">
        <f>J172</f>
        <v>500</v>
      </c>
      <c r="K171" s="39">
        <f t="shared" ref="K171:AE171" si="27">K172</f>
        <v>0</v>
      </c>
      <c r="L171" s="39">
        <f t="shared" si="27"/>
        <v>0</v>
      </c>
      <c r="M171" s="39">
        <f t="shared" si="27"/>
        <v>0</v>
      </c>
      <c r="N171" s="39">
        <f t="shared" si="27"/>
        <v>0</v>
      </c>
      <c r="O171" s="39">
        <f t="shared" si="27"/>
        <v>0</v>
      </c>
      <c r="P171" s="39">
        <f t="shared" si="27"/>
        <v>500</v>
      </c>
      <c r="Q171" s="39">
        <f t="shared" si="27"/>
        <v>0</v>
      </c>
      <c r="R171" s="39">
        <f t="shared" si="27"/>
        <v>0</v>
      </c>
      <c r="S171" s="39">
        <f t="shared" si="27"/>
        <v>0</v>
      </c>
      <c r="T171" s="39">
        <f t="shared" si="27"/>
        <v>0</v>
      </c>
      <c r="U171" s="39">
        <f t="shared" si="27"/>
        <v>0</v>
      </c>
      <c r="V171" s="39">
        <f t="shared" si="27"/>
        <v>0</v>
      </c>
      <c r="W171" s="39">
        <f t="shared" si="27"/>
        <v>0</v>
      </c>
      <c r="X171" s="39"/>
      <c r="Y171" s="39"/>
      <c r="Z171" s="39"/>
      <c r="AA171" s="39"/>
      <c r="AB171" s="39"/>
      <c r="AC171" s="39"/>
      <c r="AD171" s="49">
        <f t="shared" si="27"/>
        <v>63062</v>
      </c>
      <c r="AE171" s="49">
        <f t="shared" si="27"/>
        <v>63062</v>
      </c>
      <c r="AF171" s="20"/>
      <c r="AG171" s="53"/>
      <c r="AH171" s="30"/>
    </row>
    <row r="172" s="4" customFormat="1" ht="35.1" customHeight="1" spans="1:34">
      <c r="A172" s="31"/>
      <c r="B172" s="96" t="s">
        <v>613</v>
      </c>
      <c r="C172" s="96" t="s">
        <v>614</v>
      </c>
      <c r="D172" s="96" t="s">
        <v>238</v>
      </c>
      <c r="E172" s="30"/>
      <c r="F172" s="30" t="s">
        <v>119</v>
      </c>
      <c r="G172" s="75" t="s">
        <v>604</v>
      </c>
      <c r="H172" s="30" t="s">
        <v>605</v>
      </c>
      <c r="I172" s="75" t="s">
        <v>606</v>
      </c>
      <c r="J172" s="44">
        <v>500</v>
      </c>
      <c r="K172" s="44"/>
      <c r="L172" s="44"/>
      <c r="M172" s="44"/>
      <c r="N172" s="44"/>
      <c r="O172" s="44"/>
      <c r="P172" s="44">
        <v>500</v>
      </c>
      <c r="Q172" s="44"/>
      <c r="R172" s="44"/>
      <c r="S172" s="44"/>
      <c r="T172" s="44"/>
      <c r="U172" s="44"/>
      <c r="V172" s="44"/>
      <c r="W172" s="44"/>
      <c r="X172" s="46" t="s">
        <v>122</v>
      </c>
      <c r="Y172" s="44" t="s">
        <v>123</v>
      </c>
      <c r="Z172" s="44" t="s">
        <v>123</v>
      </c>
      <c r="AA172" s="44" t="s">
        <v>124</v>
      </c>
      <c r="AB172" s="44" t="s">
        <v>124</v>
      </c>
      <c r="AC172" s="44" t="s">
        <v>124</v>
      </c>
      <c r="AD172" s="103">
        <v>63062</v>
      </c>
      <c r="AE172" s="103">
        <v>63062</v>
      </c>
      <c r="AF172" s="30" t="s">
        <v>615</v>
      </c>
      <c r="AG172" s="54" t="s">
        <v>616</v>
      </c>
      <c r="AH172" s="30"/>
    </row>
    <row r="173" s="4" customFormat="1" ht="35.1" customHeight="1" spans="1:34">
      <c r="A173" s="31" t="s">
        <v>42</v>
      </c>
      <c r="B173" s="29"/>
      <c r="C173" s="29"/>
      <c r="D173" s="30"/>
      <c r="E173" s="30"/>
      <c r="F173" s="28"/>
      <c r="G173" s="30"/>
      <c r="H173" s="30"/>
      <c r="I173" s="75"/>
      <c r="J173" s="44"/>
      <c r="K173" s="44"/>
      <c r="L173" s="44"/>
      <c r="M173" s="44"/>
      <c r="N173" s="44"/>
      <c r="O173" s="44"/>
      <c r="P173" s="44"/>
      <c r="Q173" s="44"/>
      <c r="R173" s="44"/>
      <c r="S173" s="44"/>
      <c r="T173" s="44"/>
      <c r="U173" s="44"/>
      <c r="V173" s="44"/>
      <c r="W173" s="44"/>
      <c r="X173" s="30"/>
      <c r="Y173" s="30"/>
      <c r="Z173" s="30"/>
      <c r="AA173" s="30"/>
      <c r="AB173" s="30"/>
      <c r="AC173" s="30"/>
      <c r="AD173" s="50"/>
      <c r="AE173" s="50"/>
      <c r="AF173" s="30"/>
      <c r="AG173" s="54"/>
      <c r="AH173" s="30"/>
    </row>
    <row r="174" s="4" customFormat="1" ht="35.1" customHeight="1" spans="1:34">
      <c r="A174" s="31" t="s">
        <v>43</v>
      </c>
      <c r="B174" s="29"/>
      <c r="C174" s="29"/>
      <c r="D174" s="30"/>
      <c r="E174" s="30"/>
      <c r="F174" s="28"/>
      <c r="G174" s="30"/>
      <c r="H174" s="30"/>
      <c r="I174" s="75"/>
      <c r="J174" s="44"/>
      <c r="K174" s="44"/>
      <c r="L174" s="44"/>
      <c r="M174" s="44"/>
      <c r="N174" s="44"/>
      <c r="O174" s="44"/>
      <c r="P174" s="44"/>
      <c r="Q174" s="44"/>
      <c r="R174" s="44"/>
      <c r="S174" s="44"/>
      <c r="T174" s="44"/>
      <c r="U174" s="44"/>
      <c r="V174" s="44"/>
      <c r="W174" s="44"/>
      <c r="X174" s="30"/>
      <c r="Y174" s="30"/>
      <c r="Z174" s="30"/>
      <c r="AA174" s="30"/>
      <c r="AB174" s="30"/>
      <c r="AC174" s="30"/>
      <c r="AD174" s="104"/>
      <c r="AE174" s="104"/>
      <c r="AF174" s="30"/>
      <c r="AG174" s="54"/>
      <c r="AH174" s="30"/>
    </row>
    <row r="175" s="4" customFormat="1" ht="35.1" customHeight="1" spans="1:34">
      <c r="A175" s="31" t="s">
        <v>44</v>
      </c>
      <c r="B175" s="29"/>
      <c r="C175" s="97"/>
      <c r="D175" s="75"/>
      <c r="E175" s="98"/>
      <c r="F175" s="99"/>
      <c r="G175" s="30"/>
      <c r="H175" s="30"/>
      <c r="I175" s="75"/>
      <c r="J175" s="44"/>
      <c r="K175" s="102"/>
      <c r="L175" s="44"/>
      <c r="M175" s="102"/>
      <c r="N175" s="102"/>
      <c r="O175" s="102"/>
      <c r="P175" s="102"/>
      <c r="Q175" s="102"/>
      <c r="R175" s="102"/>
      <c r="S175" s="102"/>
      <c r="T175" s="102"/>
      <c r="U175" s="102"/>
      <c r="V175" s="102"/>
      <c r="W175" s="102"/>
      <c r="X175" s="102"/>
      <c r="Y175" s="102"/>
      <c r="Z175" s="102"/>
      <c r="AA175" s="102"/>
      <c r="AB175" s="102"/>
      <c r="AC175" s="102"/>
      <c r="AD175" s="104"/>
      <c r="AE175" s="104"/>
      <c r="AF175" s="104"/>
      <c r="AG175" s="107"/>
      <c r="AH175" s="30"/>
    </row>
    <row r="176" s="4" customFormat="1" ht="35.1" customHeight="1" spans="1:34">
      <c r="A176" s="27" t="s">
        <v>45</v>
      </c>
      <c r="B176" s="29"/>
      <c r="C176" s="29"/>
      <c r="D176" s="30"/>
      <c r="E176" s="30"/>
      <c r="F176" s="28"/>
      <c r="G176" s="30"/>
      <c r="H176" s="30"/>
      <c r="I176" s="75"/>
      <c r="J176" s="44"/>
      <c r="K176" s="44"/>
      <c r="L176" s="44"/>
      <c r="M176" s="44"/>
      <c r="N176" s="44"/>
      <c r="O176" s="44"/>
      <c r="P176" s="44"/>
      <c r="Q176" s="44"/>
      <c r="R176" s="44"/>
      <c r="S176" s="44"/>
      <c r="T176" s="44"/>
      <c r="U176" s="44"/>
      <c r="V176" s="44"/>
      <c r="W176" s="44"/>
      <c r="X176" s="30"/>
      <c r="Y176" s="30"/>
      <c r="Z176" s="30"/>
      <c r="AA176" s="30"/>
      <c r="AB176" s="30"/>
      <c r="AC176" s="30"/>
      <c r="AD176" s="50"/>
      <c r="AE176" s="50"/>
      <c r="AF176" s="30"/>
      <c r="AG176" s="54"/>
      <c r="AH176" s="30"/>
    </row>
    <row r="177" s="4" customFormat="1" ht="35.1" customHeight="1" spans="1:34">
      <c r="A177" s="31" t="s">
        <v>46</v>
      </c>
      <c r="B177" s="29"/>
      <c r="C177" s="29"/>
      <c r="D177" s="30"/>
      <c r="E177" s="30"/>
      <c r="F177" s="28"/>
      <c r="G177" s="30"/>
      <c r="H177" s="30"/>
      <c r="I177" s="75"/>
      <c r="J177" s="44"/>
      <c r="K177" s="44"/>
      <c r="L177" s="44"/>
      <c r="M177" s="44"/>
      <c r="N177" s="44"/>
      <c r="O177" s="44"/>
      <c r="P177" s="44"/>
      <c r="Q177" s="44"/>
      <c r="R177" s="44"/>
      <c r="S177" s="44"/>
      <c r="T177" s="44"/>
      <c r="U177" s="44"/>
      <c r="V177" s="44"/>
      <c r="W177" s="44"/>
      <c r="X177" s="30"/>
      <c r="Y177" s="30"/>
      <c r="Z177" s="30"/>
      <c r="AA177" s="30"/>
      <c r="AB177" s="30"/>
      <c r="AC177" s="30"/>
      <c r="AD177" s="50"/>
      <c r="AE177" s="50"/>
      <c r="AF177" s="30"/>
      <c r="AG177" s="54"/>
      <c r="AH177" s="30"/>
    </row>
    <row r="178" s="3" customFormat="1" ht="35.1" customHeight="1" spans="1:34">
      <c r="A178" s="27" t="s">
        <v>47</v>
      </c>
      <c r="B178" s="29"/>
      <c r="C178" s="24"/>
      <c r="D178" s="20"/>
      <c r="E178" s="20"/>
      <c r="F178" s="19"/>
      <c r="G178" s="20"/>
      <c r="H178" s="20"/>
      <c r="I178" s="43"/>
      <c r="J178" s="39">
        <f>J179+J182+J183+J184</f>
        <v>895.4</v>
      </c>
      <c r="K178" s="39">
        <f t="shared" ref="K178:AE178" si="28">K179+K182+K183+K184</f>
        <v>895.4</v>
      </c>
      <c r="L178" s="39">
        <f t="shared" si="28"/>
        <v>738.4</v>
      </c>
      <c r="M178" s="39">
        <f t="shared" si="28"/>
        <v>157</v>
      </c>
      <c r="N178" s="39">
        <f t="shared" si="28"/>
        <v>0</v>
      </c>
      <c r="O178" s="39">
        <f t="shared" si="28"/>
        <v>0</v>
      </c>
      <c r="P178" s="39">
        <f t="shared" si="28"/>
        <v>0</v>
      </c>
      <c r="Q178" s="39">
        <f t="shared" si="28"/>
        <v>0</v>
      </c>
      <c r="R178" s="39">
        <f t="shared" si="28"/>
        <v>0</v>
      </c>
      <c r="S178" s="39">
        <f t="shared" si="28"/>
        <v>0</v>
      </c>
      <c r="T178" s="39">
        <f t="shared" si="28"/>
        <v>0</v>
      </c>
      <c r="U178" s="39">
        <f t="shared" si="28"/>
        <v>0</v>
      </c>
      <c r="V178" s="39">
        <f t="shared" si="28"/>
        <v>0</v>
      </c>
      <c r="W178" s="39">
        <f t="shared" si="28"/>
        <v>0</v>
      </c>
      <c r="X178" s="39">
        <f t="shared" si="28"/>
        <v>0</v>
      </c>
      <c r="Y178" s="39">
        <f t="shared" si="28"/>
        <v>0</v>
      </c>
      <c r="Z178" s="39">
        <f t="shared" si="28"/>
        <v>0</v>
      </c>
      <c r="AA178" s="39">
        <f t="shared" si="28"/>
        <v>0</v>
      </c>
      <c r="AB178" s="39">
        <f t="shared" si="28"/>
        <v>0</v>
      </c>
      <c r="AC178" s="39">
        <f t="shared" si="28"/>
        <v>0</v>
      </c>
      <c r="AD178" s="49">
        <f t="shared" si="28"/>
        <v>6381</v>
      </c>
      <c r="AE178" s="49">
        <f t="shared" si="28"/>
        <v>17762</v>
      </c>
      <c r="AF178" s="20"/>
      <c r="AG178" s="53"/>
      <c r="AH178" s="30"/>
    </row>
    <row r="179" s="3" customFormat="1" ht="40" customHeight="1" spans="1:34">
      <c r="A179" s="27" t="s">
        <v>48</v>
      </c>
      <c r="B179" s="29"/>
      <c r="C179" s="24"/>
      <c r="D179" s="43"/>
      <c r="E179" s="20"/>
      <c r="F179" s="19"/>
      <c r="G179" s="20"/>
      <c r="H179" s="20"/>
      <c r="I179" s="43"/>
      <c r="J179" s="39">
        <f>K179+P179+Q179+R179+S179+T179+U179+V179+W179</f>
        <v>895.4</v>
      </c>
      <c r="K179" s="39">
        <f t="shared" ref="K179:W179" si="29">SUM(K180:K181)</f>
        <v>895.4</v>
      </c>
      <c r="L179" s="39">
        <f t="shared" si="29"/>
        <v>738.4</v>
      </c>
      <c r="M179" s="39">
        <f t="shared" si="29"/>
        <v>157</v>
      </c>
      <c r="N179" s="39">
        <f t="shared" si="29"/>
        <v>0</v>
      </c>
      <c r="O179" s="39">
        <f t="shared" si="29"/>
        <v>0</v>
      </c>
      <c r="P179" s="39">
        <f t="shared" si="29"/>
        <v>0</v>
      </c>
      <c r="Q179" s="39">
        <f t="shared" si="29"/>
        <v>0</v>
      </c>
      <c r="R179" s="39">
        <f t="shared" si="29"/>
        <v>0</v>
      </c>
      <c r="S179" s="39">
        <f t="shared" si="29"/>
        <v>0</v>
      </c>
      <c r="T179" s="39">
        <f t="shared" si="29"/>
        <v>0</v>
      </c>
      <c r="U179" s="39">
        <f t="shared" si="29"/>
        <v>0</v>
      </c>
      <c r="V179" s="39">
        <f t="shared" si="29"/>
        <v>0</v>
      </c>
      <c r="W179" s="39">
        <f t="shared" si="29"/>
        <v>0</v>
      </c>
      <c r="X179" s="39"/>
      <c r="Y179" s="39"/>
      <c r="Z179" s="39"/>
      <c r="AA179" s="39"/>
      <c r="AB179" s="39"/>
      <c r="AC179" s="39"/>
      <c r="AD179" s="49">
        <f>SUM(AD180:AD181)</f>
        <v>6381</v>
      </c>
      <c r="AE179" s="49">
        <f>SUM(AE180:AE181)</f>
        <v>17762</v>
      </c>
      <c r="AF179" s="20"/>
      <c r="AG179" s="53"/>
      <c r="AH179" s="30"/>
    </row>
    <row r="180" s="4" customFormat="1" ht="42" customHeight="1" spans="1:34">
      <c r="A180" s="30">
        <v>1</v>
      </c>
      <c r="B180" s="29" t="s">
        <v>617</v>
      </c>
      <c r="C180" s="29" t="s">
        <v>618</v>
      </c>
      <c r="D180" s="30" t="s">
        <v>238</v>
      </c>
      <c r="E180" s="30" t="s">
        <v>238</v>
      </c>
      <c r="F180" s="30" t="s">
        <v>119</v>
      </c>
      <c r="G180" s="30" t="s">
        <v>457</v>
      </c>
      <c r="H180" s="30" t="s">
        <v>458</v>
      </c>
      <c r="I180" s="30">
        <v>13909159482</v>
      </c>
      <c r="J180" s="44">
        <v>394</v>
      </c>
      <c r="K180" s="44">
        <f>SUM(L180:O180)</f>
        <v>394</v>
      </c>
      <c r="L180" s="44">
        <v>390</v>
      </c>
      <c r="M180" s="30">
        <v>4</v>
      </c>
      <c r="N180" s="30"/>
      <c r="O180" s="30"/>
      <c r="P180" s="44"/>
      <c r="Q180" s="44"/>
      <c r="R180" s="44"/>
      <c r="S180" s="44"/>
      <c r="T180" s="44"/>
      <c r="U180" s="44"/>
      <c r="V180" s="44"/>
      <c r="W180" s="44"/>
      <c r="X180" s="46" t="s">
        <v>122</v>
      </c>
      <c r="Y180" s="44" t="s">
        <v>123</v>
      </c>
      <c r="Z180" s="44" t="s">
        <v>123</v>
      </c>
      <c r="AA180" s="44" t="s">
        <v>124</v>
      </c>
      <c r="AB180" s="44" t="s">
        <v>124</v>
      </c>
      <c r="AC180" s="44" t="s">
        <v>124</v>
      </c>
      <c r="AD180" s="50">
        <v>5781</v>
      </c>
      <c r="AE180" s="50">
        <v>16186</v>
      </c>
      <c r="AF180" s="91" t="s">
        <v>619</v>
      </c>
      <c r="AG180" s="54" t="s">
        <v>620</v>
      </c>
      <c r="AH180" s="30"/>
    </row>
    <row r="181" s="4" customFormat="1" ht="42" customHeight="1" spans="1:34">
      <c r="A181" s="30">
        <v>2</v>
      </c>
      <c r="B181" s="29" t="s">
        <v>621</v>
      </c>
      <c r="C181" s="29" t="s">
        <v>622</v>
      </c>
      <c r="D181" s="30" t="s">
        <v>238</v>
      </c>
      <c r="E181" s="30"/>
      <c r="F181" s="30" t="s">
        <v>119</v>
      </c>
      <c r="G181" s="30" t="s">
        <v>457</v>
      </c>
      <c r="H181" s="30" t="s">
        <v>458</v>
      </c>
      <c r="I181" s="30">
        <v>13909159482</v>
      </c>
      <c r="J181" s="44">
        <v>501.4</v>
      </c>
      <c r="K181" s="44">
        <f>SUM(L181:O181)</f>
        <v>501.4</v>
      </c>
      <c r="L181" s="44">
        <v>348.4</v>
      </c>
      <c r="M181" s="44">
        <v>153</v>
      </c>
      <c r="N181" s="44">
        <v>0</v>
      </c>
      <c r="O181" s="44">
        <v>0</v>
      </c>
      <c r="P181" s="44">
        <v>0</v>
      </c>
      <c r="Q181" s="44">
        <v>0</v>
      </c>
      <c r="R181" s="44">
        <v>0</v>
      </c>
      <c r="S181" s="44">
        <v>0</v>
      </c>
      <c r="T181" s="44">
        <v>0</v>
      </c>
      <c r="U181" s="44">
        <v>0</v>
      </c>
      <c r="V181" s="44">
        <v>0</v>
      </c>
      <c r="W181" s="44">
        <v>0</v>
      </c>
      <c r="X181" s="46" t="s">
        <v>122</v>
      </c>
      <c r="Y181" s="44" t="s">
        <v>123</v>
      </c>
      <c r="Z181" s="44" t="s">
        <v>123</v>
      </c>
      <c r="AA181" s="44" t="s">
        <v>124</v>
      </c>
      <c r="AB181" s="44" t="s">
        <v>124</v>
      </c>
      <c r="AC181" s="44" t="s">
        <v>124</v>
      </c>
      <c r="AD181" s="50">
        <v>600</v>
      </c>
      <c r="AE181" s="50">
        <v>1576</v>
      </c>
      <c r="AF181" s="91" t="s">
        <v>619</v>
      </c>
      <c r="AG181" s="54" t="s">
        <v>623</v>
      </c>
      <c r="AH181" s="30"/>
    </row>
    <row r="182" s="4" customFormat="1" ht="50.1" customHeight="1" spans="1:34">
      <c r="A182" s="31" t="s">
        <v>49</v>
      </c>
      <c r="B182" s="29"/>
      <c r="C182" s="29"/>
      <c r="D182" s="30"/>
      <c r="E182" s="30"/>
      <c r="F182" s="30"/>
      <c r="G182" s="30"/>
      <c r="H182" s="30"/>
      <c r="I182" s="75"/>
      <c r="J182" s="44"/>
      <c r="K182" s="44"/>
      <c r="L182" s="44"/>
      <c r="M182" s="44"/>
      <c r="N182" s="44"/>
      <c r="O182" s="44"/>
      <c r="P182" s="44"/>
      <c r="Q182" s="44"/>
      <c r="R182" s="44"/>
      <c r="S182" s="44"/>
      <c r="T182" s="44"/>
      <c r="U182" s="44"/>
      <c r="V182" s="44"/>
      <c r="W182" s="44"/>
      <c r="X182" s="30"/>
      <c r="Y182" s="30"/>
      <c r="Z182" s="30"/>
      <c r="AA182" s="30"/>
      <c r="AB182" s="30"/>
      <c r="AC182" s="30"/>
      <c r="AD182" s="50"/>
      <c r="AE182" s="50"/>
      <c r="AF182" s="30"/>
      <c r="AG182" s="54"/>
      <c r="AH182" s="30"/>
    </row>
    <row r="183" s="4" customFormat="1" ht="35.1" customHeight="1" spans="1:34">
      <c r="A183" s="31" t="s">
        <v>50</v>
      </c>
      <c r="B183" s="29"/>
      <c r="C183" s="29"/>
      <c r="D183" s="30"/>
      <c r="E183" s="30"/>
      <c r="F183" s="30"/>
      <c r="G183" s="30"/>
      <c r="H183" s="30"/>
      <c r="I183" s="75"/>
      <c r="J183" s="44"/>
      <c r="K183" s="44"/>
      <c r="L183" s="44"/>
      <c r="M183" s="44"/>
      <c r="N183" s="44"/>
      <c r="O183" s="44"/>
      <c r="P183" s="44"/>
      <c r="Q183" s="44"/>
      <c r="R183" s="44"/>
      <c r="S183" s="44"/>
      <c r="T183" s="44"/>
      <c r="U183" s="44"/>
      <c r="V183" s="44"/>
      <c r="W183" s="44"/>
      <c r="X183" s="30"/>
      <c r="Y183" s="30"/>
      <c r="Z183" s="30"/>
      <c r="AA183" s="30"/>
      <c r="AB183" s="30"/>
      <c r="AC183" s="30"/>
      <c r="AD183" s="50"/>
      <c r="AE183" s="50"/>
      <c r="AF183" s="30"/>
      <c r="AG183" s="54"/>
      <c r="AH183" s="30"/>
    </row>
    <row r="184" s="4" customFormat="1" ht="35.1" customHeight="1" spans="1:34">
      <c r="A184" s="31" t="s">
        <v>23</v>
      </c>
      <c r="B184" s="29"/>
      <c r="C184" s="29"/>
      <c r="D184" s="75"/>
      <c r="E184" s="30"/>
      <c r="F184" s="30"/>
      <c r="G184" s="30"/>
      <c r="H184" s="30"/>
      <c r="I184" s="75"/>
      <c r="J184" s="44"/>
      <c r="K184" s="44"/>
      <c r="L184" s="44"/>
      <c r="M184" s="44"/>
      <c r="N184" s="44"/>
      <c r="O184" s="44"/>
      <c r="P184" s="44"/>
      <c r="Q184" s="44"/>
      <c r="R184" s="44"/>
      <c r="S184" s="44"/>
      <c r="T184" s="44"/>
      <c r="U184" s="44"/>
      <c r="V184" s="44"/>
      <c r="W184" s="44"/>
      <c r="X184" s="44"/>
      <c r="Y184" s="44"/>
      <c r="Z184" s="44"/>
      <c r="AA184" s="44"/>
      <c r="AB184" s="44"/>
      <c r="AC184" s="44"/>
      <c r="AD184" s="50"/>
      <c r="AE184" s="50"/>
      <c r="AF184" s="30"/>
      <c r="AG184" s="54"/>
      <c r="AH184" s="30"/>
    </row>
    <row r="185" s="3" customFormat="1" ht="35.1" customHeight="1" spans="1:34">
      <c r="A185" s="27" t="s">
        <v>52</v>
      </c>
      <c r="B185" s="29"/>
      <c r="C185" s="24"/>
      <c r="D185" s="20"/>
      <c r="E185" s="20"/>
      <c r="F185" s="19"/>
      <c r="G185" s="20"/>
      <c r="H185" s="20"/>
      <c r="I185" s="43"/>
      <c r="J185" s="39">
        <f>J186+J187+J215</f>
        <v>1902.2</v>
      </c>
      <c r="K185" s="39">
        <f t="shared" ref="K185:AE185" si="30">K186+K187+K215</f>
        <v>1682.2</v>
      </c>
      <c r="L185" s="39">
        <f t="shared" si="30"/>
        <v>887.2</v>
      </c>
      <c r="M185" s="39">
        <f t="shared" si="30"/>
        <v>175</v>
      </c>
      <c r="N185" s="39">
        <f t="shared" si="30"/>
        <v>120</v>
      </c>
      <c r="O185" s="39">
        <f t="shared" si="30"/>
        <v>500</v>
      </c>
      <c r="P185" s="39">
        <f t="shared" si="30"/>
        <v>220</v>
      </c>
      <c r="Q185" s="39">
        <f t="shared" si="30"/>
        <v>0</v>
      </c>
      <c r="R185" s="39">
        <f t="shared" si="30"/>
        <v>0</v>
      </c>
      <c r="S185" s="39">
        <f t="shared" si="30"/>
        <v>0</v>
      </c>
      <c r="T185" s="39">
        <f t="shared" si="30"/>
        <v>0</v>
      </c>
      <c r="U185" s="39">
        <f t="shared" si="30"/>
        <v>0</v>
      </c>
      <c r="V185" s="39">
        <f t="shared" si="30"/>
        <v>0</v>
      </c>
      <c r="W185" s="39">
        <f t="shared" si="30"/>
        <v>0</v>
      </c>
      <c r="X185" s="39">
        <f t="shared" si="30"/>
        <v>0</v>
      </c>
      <c r="Y185" s="39">
        <f t="shared" si="30"/>
        <v>0</v>
      </c>
      <c r="Z185" s="39">
        <f t="shared" si="30"/>
        <v>0</v>
      </c>
      <c r="AA185" s="39">
        <f t="shared" si="30"/>
        <v>0</v>
      </c>
      <c r="AB185" s="39">
        <f t="shared" si="30"/>
        <v>0</v>
      </c>
      <c r="AC185" s="39">
        <f t="shared" si="30"/>
        <v>0</v>
      </c>
      <c r="AD185" s="49">
        <f t="shared" si="30"/>
        <v>3753</v>
      </c>
      <c r="AE185" s="49">
        <f t="shared" si="30"/>
        <v>12196</v>
      </c>
      <c r="AF185" s="20"/>
      <c r="AG185" s="53"/>
      <c r="AH185" s="30"/>
    </row>
    <row r="186" s="4" customFormat="1" ht="35.1" customHeight="1" spans="1:34">
      <c r="A186" s="31" t="s">
        <v>53</v>
      </c>
      <c r="B186" s="29"/>
      <c r="C186" s="29"/>
      <c r="D186" s="30"/>
      <c r="E186" s="30"/>
      <c r="F186" s="28"/>
      <c r="G186" s="30"/>
      <c r="H186" s="30"/>
      <c r="I186" s="75"/>
      <c r="J186" s="44"/>
      <c r="K186" s="44"/>
      <c r="L186" s="44"/>
      <c r="M186" s="44"/>
      <c r="N186" s="44"/>
      <c r="O186" s="44"/>
      <c r="P186" s="44"/>
      <c r="Q186" s="44"/>
      <c r="R186" s="44"/>
      <c r="S186" s="44"/>
      <c r="T186" s="44"/>
      <c r="U186" s="44"/>
      <c r="V186" s="44"/>
      <c r="W186" s="44"/>
      <c r="X186" s="30"/>
      <c r="Y186" s="30"/>
      <c r="Z186" s="30"/>
      <c r="AA186" s="30"/>
      <c r="AB186" s="30"/>
      <c r="AC186" s="30"/>
      <c r="AD186" s="50"/>
      <c r="AE186" s="50"/>
      <c r="AF186" s="30"/>
      <c r="AG186" s="54"/>
      <c r="AH186" s="30"/>
    </row>
    <row r="187" s="3" customFormat="1" ht="42" customHeight="1" spans="1:34">
      <c r="A187" s="27" t="s">
        <v>54</v>
      </c>
      <c r="B187" s="29"/>
      <c r="C187" s="24"/>
      <c r="D187" s="20"/>
      <c r="E187" s="20"/>
      <c r="F187" s="19"/>
      <c r="G187" s="20"/>
      <c r="H187" s="20"/>
      <c r="I187" s="43"/>
      <c r="J187" s="39">
        <f>SUM(J188:J214)</f>
        <v>1902.2</v>
      </c>
      <c r="K187" s="39">
        <f t="shared" ref="K187:AE187" si="31">SUM(K188:K214)</f>
        <v>1682.2</v>
      </c>
      <c r="L187" s="39">
        <f t="shared" si="31"/>
        <v>887.2</v>
      </c>
      <c r="M187" s="39">
        <f t="shared" si="31"/>
        <v>175</v>
      </c>
      <c r="N187" s="39">
        <f t="shared" si="31"/>
        <v>120</v>
      </c>
      <c r="O187" s="39">
        <f t="shared" si="31"/>
        <v>500</v>
      </c>
      <c r="P187" s="39">
        <f t="shared" si="31"/>
        <v>220</v>
      </c>
      <c r="Q187" s="39">
        <f t="shared" si="31"/>
        <v>0</v>
      </c>
      <c r="R187" s="39">
        <f t="shared" si="31"/>
        <v>0</v>
      </c>
      <c r="S187" s="39">
        <f t="shared" si="31"/>
        <v>0</v>
      </c>
      <c r="T187" s="39">
        <f t="shared" si="31"/>
        <v>0</v>
      </c>
      <c r="U187" s="39">
        <f t="shared" si="31"/>
        <v>0</v>
      </c>
      <c r="V187" s="39">
        <f t="shared" si="31"/>
        <v>0</v>
      </c>
      <c r="W187" s="39">
        <f t="shared" si="31"/>
        <v>0</v>
      </c>
      <c r="X187" s="39">
        <f t="shared" si="31"/>
        <v>0</v>
      </c>
      <c r="Y187" s="39">
        <f t="shared" si="31"/>
        <v>0</v>
      </c>
      <c r="Z187" s="39">
        <f t="shared" si="31"/>
        <v>0</v>
      </c>
      <c r="AA187" s="39">
        <f t="shared" si="31"/>
        <v>0</v>
      </c>
      <c r="AB187" s="39">
        <f t="shared" si="31"/>
        <v>0</v>
      </c>
      <c r="AC187" s="39">
        <f t="shared" si="31"/>
        <v>0</v>
      </c>
      <c r="AD187" s="49">
        <f t="shared" si="31"/>
        <v>3753</v>
      </c>
      <c r="AE187" s="49">
        <f t="shared" si="31"/>
        <v>12196</v>
      </c>
      <c r="AF187" s="20"/>
      <c r="AG187" s="53"/>
      <c r="AH187" s="30"/>
    </row>
    <row r="188" s="4" customFormat="1" ht="213" customHeight="1" spans="1:34">
      <c r="A188" s="30"/>
      <c r="B188" s="29" t="s">
        <v>624</v>
      </c>
      <c r="C188" s="29" t="s">
        <v>625</v>
      </c>
      <c r="D188" s="30" t="s">
        <v>190</v>
      </c>
      <c r="E188" s="30" t="s">
        <v>626</v>
      </c>
      <c r="F188" s="28" t="s">
        <v>119</v>
      </c>
      <c r="G188" s="30" t="s">
        <v>203</v>
      </c>
      <c r="H188" s="30" t="s">
        <v>204</v>
      </c>
      <c r="I188" s="30">
        <v>13709156852</v>
      </c>
      <c r="J188" s="44">
        <f t="shared" ref="J187:J214" si="32">K188+P188+Q188+R188+S188+T188+U188+V188+W188</f>
        <v>37.7</v>
      </c>
      <c r="K188" s="44">
        <v>37.7</v>
      </c>
      <c r="L188" s="44">
        <v>37.7</v>
      </c>
      <c r="M188" s="30"/>
      <c r="N188" s="30"/>
      <c r="O188" s="30"/>
      <c r="P188" s="44"/>
      <c r="Q188" s="44"/>
      <c r="R188" s="44"/>
      <c r="S188" s="30"/>
      <c r="T188" s="30"/>
      <c r="U188" s="44"/>
      <c r="V188" s="44"/>
      <c r="W188" s="44"/>
      <c r="X188" s="46" t="s">
        <v>122</v>
      </c>
      <c r="Y188" s="44" t="s">
        <v>123</v>
      </c>
      <c r="Z188" s="44" t="s">
        <v>123</v>
      </c>
      <c r="AA188" s="44" t="s">
        <v>124</v>
      </c>
      <c r="AB188" s="44" t="s">
        <v>124</v>
      </c>
      <c r="AC188" s="44" t="s">
        <v>124</v>
      </c>
      <c r="AD188" s="50">
        <v>332</v>
      </c>
      <c r="AE188" s="50">
        <v>1003</v>
      </c>
      <c r="AF188" s="30" t="s">
        <v>447</v>
      </c>
      <c r="AG188" s="54" t="s">
        <v>627</v>
      </c>
      <c r="AH188" s="30"/>
    </row>
    <row r="189" s="4" customFormat="1" ht="190" customHeight="1" spans="1:34">
      <c r="A189" s="30"/>
      <c r="B189" s="29" t="s">
        <v>628</v>
      </c>
      <c r="C189" s="29" t="s">
        <v>629</v>
      </c>
      <c r="D189" s="30" t="s">
        <v>181</v>
      </c>
      <c r="E189" s="30" t="s">
        <v>630</v>
      </c>
      <c r="F189" s="28" t="s">
        <v>119</v>
      </c>
      <c r="G189" s="30" t="s">
        <v>203</v>
      </c>
      <c r="H189" s="30" t="s">
        <v>204</v>
      </c>
      <c r="I189" s="30">
        <v>13709156852</v>
      </c>
      <c r="J189" s="44">
        <f t="shared" si="32"/>
        <v>44</v>
      </c>
      <c r="K189" s="44">
        <v>44</v>
      </c>
      <c r="L189" s="44">
        <v>44</v>
      </c>
      <c r="M189" s="30"/>
      <c r="N189" s="30"/>
      <c r="O189" s="30"/>
      <c r="P189" s="44"/>
      <c r="Q189" s="44"/>
      <c r="R189" s="44"/>
      <c r="S189" s="30"/>
      <c r="T189" s="30"/>
      <c r="U189" s="44"/>
      <c r="V189" s="44"/>
      <c r="W189" s="44"/>
      <c r="X189" s="46" t="s">
        <v>122</v>
      </c>
      <c r="Y189" s="44" t="s">
        <v>123</v>
      </c>
      <c r="Z189" s="44" t="s">
        <v>123</v>
      </c>
      <c r="AA189" s="44" t="s">
        <v>124</v>
      </c>
      <c r="AB189" s="44" t="s">
        <v>124</v>
      </c>
      <c r="AC189" s="44" t="s">
        <v>124</v>
      </c>
      <c r="AD189" s="50">
        <v>35</v>
      </c>
      <c r="AE189" s="50">
        <v>106</v>
      </c>
      <c r="AF189" s="30" t="s">
        <v>447</v>
      </c>
      <c r="AG189" s="54" t="s">
        <v>631</v>
      </c>
      <c r="AH189" s="30"/>
    </row>
    <row r="190" s="4" customFormat="1" ht="89" customHeight="1" spans="1:34">
      <c r="A190" s="30"/>
      <c r="B190" s="29" t="s">
        <v>632</v>
      </c>
      <c r="C190" s="29" t="s">
        <v>633</v>
      </c>
      <c r="D190" s="30" t="s">
        <v>144</v>
      </c>
      <c r="E190" s="30" t="s">
        <v>634</v>
      </c>
      <c r="F190" s="28" t="s">
        <v>119</v>
      </c>
      <c r="G190" s="30" t="s">
        <v>203</v>
      </c>
      <c r="H190" s="30" t="s">
        <v>204</v>
      </c>
      <c r="I190" s="30">
        <v>13709156852</v>
      </c>
      <c r="J190" s="44">
        <f t="shared" si="32"/>
        <v>34</v>
      </c>
      <c r="K190" s="44">
        <v>34</v>
      </c>
      <c r="L190" s="44">
        <v>34</v>
      </c>
      <c r="M190" s="30"/>
      <c r="N190" s="30"/>
      <c r="O190" s="30"/>
      <c r="P190" s="44"/>
      <c r="Q190" s="44"/>
      <c r="R190" s="44"/>
      <c r="S190" s="30"/>
      <c r="T190" s="30"/>
      <c r="U190" s="44"/>
      <c r="V190" s="44"/>
      <c r="W190" s="44"/>
      <c r="X190" s="46" t="s">
        <v>122</v>
      </c>
      <c r="Y190" s="44" t="s">
        <v>123</v>
      </c>
      <c r="Z190" s="44" t="s">
        <v>123</v>
      </c>
      <c r="AA190" s="44" t="s">
        <v>124</v>
      </c>
      <c r="AB190" s="44" t="s">
        <v>124</v>
      </c>
      <c r="AC190" s="44" t="s">
        <v>124</v>
      </c>
      <c r="AD190" s="50">
        <v>220</v>
      </c>
      <c r="AE190" s="50">
        <v>876</v>
      </c>
      <c r="AF190" s="30" t="s">
        <v>447</v>
      </c>
      <c r="AG190" s="54" t="s">
        <v>635</v>
      </c>
      <c r="AH190" s="30"/>
    </row>
    <row r="191" s="4" customFormat="1" ht="123" customHeight="1" spans="1:34">
      <c r="A191" s="30"/>
      <c r="B191" s="29" t="s">
        <v>636</v>
      </c>
      <c r="C191" s="29" t="s">
        <v>637</v>
      </c>
      <c r="D191" s="30" t="s">
        <v>157</v>
      </c>
      <c r="E191" s="30" t="s">
        <v>638</v>
      </c>
      <c r="F191" s="28" t="s">
        <v>119</v>
      </c>
      <c r="G191" s="30" t="s">
        <v>203</v>
      </c>
      <c r="H191" s="30" t="s">
        <v>204</v>
      </c>
      <c r="I191" s="30">
        <v>13709156852</v>
      </c>
      <c r="J191" s="44">
        <f t="shared" si="32"/>
        <v>85</v>
      </c>
      <c r="K191" s="44">
        <v>85</v>
      </c>
      <c r="L191" s="44">
        <v>85</v>
      </c>
      <c r="M191" s="30"/>
      <c r="N191" s="30"/>
      <c r="O191" s="30"/>
      <c r="P191" s="44"/>
      <c r="Q191" s="44"/>
      <c r="R191" s="44"/>
      <c r="S191" s="30"/>
      <c r="T191" s="30"/>
      <c r="U191" s="44"/>
      <c r="V191" s="44"/>
      <c r="W191" s="44"/>
      <c r="X191" s="46" t="s">
        <v>122</v>
      </c>
      <c r="Y191" s="44" t="s">
        <v>123</v>
      </c>
      <c r="Z191" s="44" t="s">
        <v>123</v>
      </c>
      <c r="AA191" s="44" t="s">
        <v>124</v>
      </c>
      <c r="AB191" s="44" t="s">
        <v>124</v>
      </c>
      <c r="AC191" s="44" t="s">
        <v>124</v>
      </c>
      <c r="AD191" s="50">
        <v>852</v>
      </c>
      <c r="AE191" s="50">
        <v>2479</v>
      </c>
      <c r="AF191" s="30" t="s">
        <v>447</v>
      </c>
      <c r="AG191" s="54" t="s">
        <v>639</v>
      </c>
      <c r="AH191" s="30"/>
    </row>
    <row r="192" s="4" customFormat="1" ht="73" customHeight="1" spans="1:34">
      <c r="A192" s="30"/>
      <c r="B192" s="29" t="s">
        <v>640</v>
      </c>
      <c r="C192" s="29" t="s">
        <v>641</v>
      </c>
      <c r="D192" s="30" t="s">
        <v>164</v>
      </c>
      <c r="E192" s="30" t="s">
        <v>642</v>
      </c>
      <c r="F192" s="28" t="s">
        <v>119</v>
      </c>
      <c r="G192" s="30" t="s">
        <v>203</v>
      </c>
      <c r="H192" s="30" t="s">
        <v>204</v>
      </c>
      <c r="I192" s="30">
        <v>13709156852</v>
      </c>
      <c r="J192" s="44">
        <f t="shared" si="32"/>
        <v>48</v>
      </c>
      <c r="K192" s="44">
        <v>48</v>
      </c>
      <c r="L192" s="44">
        <v>48</v>
      </c>
      <c r="M192" s="30"/>
      <c r="N192" s="30"/>
      <c r="O192" s="30"/>
      <c r="P192" s="44"/>
      <c r="Q192" s="44"/>
      <c r="R192" s="44"/>
      <c r="S192" s="30"/>
      <c r="T192" s="30"/>
      <c r="U192" s="44"/>
      <c r="V192" s="44"/>
      <c r="W192" s="44"/>
      <c r="X192" s="46" t="s">
        <v>122</v>
      </c>
      <c r="Y192" s="44" t="s">
        <v>123</v>
      </c>
      <c r="Z192" s="44" t="s">
        <v>123</v>
      </c>
      <c r="AA192" s="44" t="s">
        <v>124</v>
      </c>
      <c r="AB192" s="44" t="s">
        <v>124</v>
      </c>
      <c r="AC192" s="44" t="s">
        <v>124</v>
      </c>
      <c r="AD192" s="50">
        <v>42</v>
      </c>
      <c r="AE192" s="50">
        <v>88</v>
      </c>
      <c r="AF192" s="30" t="s">
        <v>447</v>
      </c>
      <c r="AG192" s="54" t="s">
        <v>643</v>
      </c>
      <c r="AH192" s="30"/>
    </row>
    <row r="193" s="4" customFormat="1" ht="196" customHeight="1" spans="1:34">
      <c r="A193" s="30"/>
      <c r="B193" s="29" t="s">
        <v>644</v>
      </c>
      <c r="C193" s="29" t="s">
        <v>645</v>
      </c>
      <c r="D193" s="30" t="s">
        <v>117</v>
      </c>
      <c r="E193" s="30" t="s">
        <v>646</v>
      </c>
      <c r="F193" s="28" t="s">
        <v>119</v>
      </c>
      <c r="G193" s="30" t="s">
        <v>203</v>
      </c>
      <c r="H193" s="30" t="s">
        <v>204</v>
      </c>
      <c r="I193" s="30">
        <v>13709156852</v>
      </c>
      <c r="J193" s="44">
        <f t="shared" si="32"/>
        <v>43.5</v>
      </c>
      <c r="K193" s="44">
        <v>43.5</v>
      </c>
      <c r="L193" s="44">
        <v>43.5</v>
      </c>
      <c r="M193" s="30"/>
      <c r="N193" s="30"/>
      <c r="O193" s="30"/>
      <c r="P193" s="44"/>
      <c r="Q193" s="44"/>
      <c r="R193" s="44"/>
      <c r="S193" s="30"/>
      <c r="T193" s="30"/>
      <c r="U193" s="44"/>
      <c r="V193" s="44"/>
      <c r="W193" s="44"/>
      <c r="X193" s="46" t="s">
        <v>122</v>
      </c>
      <c r="Y193" s="44" t="s">
        <v>123</v>
      </c>
      <c r="Z193" s="44" t="s">
        <v>123</v>
      </c>
      <c r="AA193" s="44" t="s">
        <v>124</v>
      </c>
      <c r="AB193" s="44" t="s">
        <v>124</v>
      </c>
      <c r="AC193" s="44" t="s">
        <v>124</v>
      </c>
      <c r="AD193" s="50">
        <v>131</v>
      </c>
      <c r="AE193" s="50">
        <v>465</v>
      </c>
      <c r="AF193" s="30" t="s">
        <v>447</v>
      </c>
      <c r="AG193" s="54" t="s">
        <v>647</v>
      </c>
      <c r="AH193" s="30"/>
    </row>
    <row r="194" s="4" customFormat="1" ht="35.1" customHeight="1" spans="1:34">
      <c r="A194" s="30"/>
      <c r="B194" s="29" t="s">
        <v>648</v>
      </c>
      <c r="C194" s="29" t="s">
        <v>649</v>
      </c>
      <c r="D194" s="30" t="s">
        <v>190</v>
      </c>
      <c r="E194" s="30" t="s">
        <v>358</v>
      </c>
      <c r="F194" s="28" t="s">
        <v>119</v>
      </c>
      <c r="G194" s="30" t="s">
        <v>203</v>
      </c>
      <c r="H194" s="30" t="s">
        <v>204</v>
      </c>
      <c r="I194" s="30">
        <v>13709156852</v>
      </c>
      <c r="J194" s="44">
        <f t="shared" si="32"/>
        <v>90</v>
      </c>
      <c r="K194" s="44">
        <v>90</v>
      </c>
      <c r="L194" s="44">
        <v>90</v>
      </c>
      <c r="M194" s="30"/>
      <c r="N194" s="30"/>
      <c r="O194" s="30"/>
      <c r="P194" s="44"/>
      <c r="Q194" s="44"/>
      <c r="R194" s="44"/>
      <c r="S194" s="30"/>
      <c r="T194" s="30"/>
      <c r="U194" s="44"/>
      <c r="V194" s="44"/>
      <c r="W194" s="44"/>
      <c r="X194" s="46" t="s">
        <v>122</v>
      </c>
      <c r="Y194" s="44" t="s">
        <v>123</v>
      </c>
      <c r="Z194" s="44" t="s">
        <v>124</v>
      </c>
      <c r="AA194" s="44" t="s">
        <v>124</v>
      </c>
      <c r="AB194" s="44" t="s">
        <v>124</v>
      </c>
      <c r="AC194" s="44" t="s">
        <v>124</v>
      </c>
      <c r="AD194" s="50">
        <v>195</v>
      </c>
      <c r="AE194" s="50">
        <v>435</v>
      </c>
      <c r="AF194" s="30" t="s">
        <v>447</v>
      </c>
      <c r="AG194" s="54" t="s">
        <v>650</v>
      </c>
      <c r="AH194" s="30"/>
    </row>
    <row r="195" s="4" customFormat="1" ht="48" spans="1:34">
      <c r="A195" s="30"/>
      <c r="B195" s="29" t="s">
        <v>651</v>
      </c>
      <c r="C195" s="29" t="s">
        <v>652</v>
      </c>
      <c r="D195" s="30" t="s">
        <v>117</v>
      </c>
      <c r="E195" s="30" t="s">
        <v>653</v>
      </c>
      <c r="F195" s="28" t="s">
        <v>119</v>
      </c>
      <c r="G195" s="30" t="s">
        <v>203</v>
      </c>
      <c r="H195" s="30" t="s">
        <v>204</v>
      </c>
      <c r="I195" s="30">
        <v>13709156852</v>
      </c>
      <c r="J195" s="44">
        <f t="shared" si="32"/>
        <v>330</v>
      </c>
      <c r="K195" s="44">
        <v>280</v>
      </c>
      <c r="L195" s="44">
        <v>280</v>
      </c>
      <c r="M195" s="30"/>
      <c r="N195" s="30"/>
      <c r="O195" s="30"/>
      <c r="P195" s="44">
        <v>50</v>
      </c>
      <c r="Q195" s="44"/>
      <c r="R195" s="44"/>
      <c r="S195" s="30"/>
      <c r="T195" s="30"/>
      <c r="U195" s="44"/>
      <c r="V195" s="44"/>
      <c r="W195" s="44"/>
      <c r="X195" s="46" t="s">
        <v>122</v>
      </c>
      <c r="Y195" s="44" t="s">
        <v>123</v>
      </c>
      <c r="Z195" s="44" t="s">
        <v>123</v>
      </c>
      <c r="AA195" s="44" t="s">
        <v>124</v>
      </c>
      <c r="AB195" s="44" t="s">
        <v>124</v>
      </c>
      <c r="AC195" s="44" t="s">
        <v>124</v>
      </c>
      <c r="AD195" s="50">
        <v>120</v>
      </c>
      <c r="AE195" s="50">
        <v>346</v>
      </c>
      <c r="AF195" s="30" t="s">
        <v>447</v>
      </c>
      <c r="AG195" s="54" t="s">
        <v>654</v>
      </c>
      <c r="AH195" s="30"/>
    </row>
    <row r="196" s="4" customFormat="1" ht="35.1" customHeight="1" spans="1:34">
      <c r="A196" s="30"/>
      <c r="B196" s="29" t="s">
        <v>655</v>
      </c>
      <c r="C196" s="29" t="s">
        <v>656</v>
      </c>
      <c r="D196" s="30" t="s">
        <v>190</v>
      </c>
      <c r="E196" s="30" t="s">
        <v>657</v>
      </c>
      <c r="F196" s="28" t="s">
        <v>119</v>
      </c>
      <c r="G196" s="30" t="s">
        <v>203</v>
      </c>
      <c r="H196" s="30" t="s">
        <v>204</v>
      </c>
      <c r="I196" s="30">
        <v>13709156852</v>
      </c>
      <c r="J196" s="44">
        <f t="shared" si="32"/>
        <v>40</v>
      </c>
      <c r="K196" s="44">
        <v>40</v>
      </c>
      <c r="L196" s="44">
        <v>40</v>
      </c>
      <c r="M196" s="30"/>
      <c r="N196" s="30"/>
      <c r="O196" s="30"/>
      <c r="P196" s="44"/>
      <c r="Q196" s="44"/>
      <c r="R196" s="44"/>
      <c r="S196" s="30"/>
      <c r="T196" s="30"/>
      <c r="U196" s="44"/>
      <c r="V196" s="44"/>
      <c r="W196" s="30"/>
      <c r="X196" s="46" t="s">
        <v>122</v>
      </c>
      <c r="Y196" s="44" t="s">
        <v>123</v>
      </c>
      <c r="Z196" s="44" t="s">
        <v>123</v>
      </c>
      <c r="AA196" s="44" t="s">
        <v>124</v>
      </c>
      <c r="AB196" s="44" t="s">
        <v>124</v>
      </c>
      <c r="AC196" s="44" t="s">
        <v>124</v>
      </c>
      <c r="AD196" s="50">
        <v>5</v>
      </c>
      <c r="AE196" s="50">
        <v>14</v>
      </c>
      <c r="AF196" s="30" t="s">
        <v>447</v>
      </c>
      <c r="AG196" s="54" t="s">
        <v>658</v>
      </c>
      <c r="AH196" s="30"/>
    </row>
    <row r="197" s="4" customFormat="1" ht="35.1" customHeight="1" spans="1:34">
      <c r="A197" s="30"/>
      <c r="B197" s="29" t="s">
        <v>659</v>
      </c>
      <c r="C197" s="29" t="s">
        <v>660</v>
      </c>
      <c r="D197" s="30" t="s">
        <v>134</v>
      </c>
      <c r="E197" s="30" t="s">
        <v>252</v>
      </c>
      <c r="F197" s="28" t="s">
        <v>119</v>
      </c>
      <c r="G197" s="30" t="s">
        <v>203</v>
      </c>
      <c r="H197" s="30" t="s">
        <v>204</v>
      </c>
      <c r="I197" s="30">
        <v>13709156852</v>
      </c>
      <c r="J197" s="44">
        <f t="shared" si="32"/>
        <v>50</v>
      </c>
      <c r="K197" s="44">
        <v>50</v>
      </c>
      <c r="L197" s="44">
        <v>50</v>
      </c>
      <c r="M197" s="30"/>
      <c r="N197" s="30"/>
      <c r="O197" s="30"/>
      <c r="P197" s="44"/>
      <c r="Q197" s="44"/>
      <c r="R197" s="44"/>
      <c r="S197" s="30"/>
      <c r="T197" s="30"/>
      <c r="U197" s="44"/>
      <c r="V197" s="44"/>
      <c r="W197" s="44"/>
      <c r="X197" s="46" t="s">
        <v>122</v>
      </c>
      <c r="Y197" s="44" t="s">
        <v>123</v>
      </c>
      <c r="Z197" s="44" t="s">
        <v>124</v>
      </c>
      <c r="AA197" s="44" t="s">
        <v>124</v>
      </c>
      <c r="AB197" s="44" t="s">
        <v>124</v>
      </c>
      <c r="AC197" s="44" t="s">
        <v>124</v>
      </c>
      <c r="AD197" s="50">
        <v>1200</v>
      </c>
      <c r="AE197" s="50">
        <v>4600</v>
      </c>
      <c r="AF197" s="30" t="s">
        <v>447</v>
      </c>
      <c r="AG197" s="54" t="s">
        <v>661</v>
      </c>
      <c r="AH197" s="30"/>
    </row>
    <row r="198" s="4" customFormat="1" ht="35.1" customHeight="1" spans="1:34">
      <c r="A198" s="30"/>
      <c r="B198" s="29" t="s">
        <v>662</v>
      </c>
      <c r="C198" s="29" t="s">
        <v>663</v>
      </c>
      <c r="D198" s="30" t="s">
        <v>117</v>
      </c>
      <c r="E198" s="30" t="s">
        <v>664</v>
      </c>
      <c r="F198" s="28" t="s">
        <v>119</v>
      </c>
      <c r="G198" s="30" t="s">
        <v>203</v>
      </c>
      <c r="H198" s="30" t="s">
        <v>204</v>
      </c>
      <c r="I198" s="30">
        <v>13709156852</v>
      </c>
      <c r="J198" s="44">
        <f t="shared" si="32"/>
        <v>20</v>
      </c>
      <c r="K198" s="44">
        <v>20</v>
      </c>
      <c r="L198" s="44">
        <v>20</v>
      </c>
      <c r="M198" s="30"/>
      <c r="N198" s="30"/>
      <c r="O198" s="30"/>
      <c r="P198" s="44"/>
      <c r="Q198" s="44"/>
      <c r="R198" s="44"/>
      <c r="S198" s="30"/>
      <c r="T198" s="30"/>
      <c r="U198" s="44"/>
      <c r="V198" s="44"/>
      <c r="W198" s="44"/>
      <c r="X198" s="46" t="s">
        <v>122</v>
      </c>
      <c r="Y198" s="44" t="s">
        <v>123</v>
      </c>
      <c r="Z198" s="44" t="s">
        <v>124</v>
      </c>
      <c r="AA198" s="44" t="s">
        <v>124</v>
      </c>
      <c r="AB198" s="44" t="s">
        <v>124</v>
      </c>
      <c r="AC198" s="44" t="s">
        <v>124</v>
      </c>
      <c r="AD198" s="50">
        <v>86</v>
      </c>
      <c r="AE198" s="50">
        <v>310</v>
      </c>
      <c r="AF198" s="30" t="s">
        <v>447</v>
      </c>
      <c r="AG198" s="54" t="s">
        <v>665</v>
      </c>
      <c r="AH198" s="30"/>
    </row>
    <row r="199" s="4" customFormat="1" ht="35.1" customHeight="1" spans="1:34">
      <c r="A199" s="30"/>
      <c r="B199" s="29" t="s">
        <v>666</v>
      </c>
      <c r="C199" s="29" t="s">
        <v>667</v>
      </c>
      <c r="D199" s="30" t="s">
        <v>148</v>
      </c>
      <c r="E199" s="30" t="s">
        <v>492</v>
      </c>
      <c r="F199" s="28" t="s">
        <v>119</v>
      </c>
      <c r="G199" s="30" t="s">
        <v>203</v>
      </c>
      <c r="H199" s="30" t="s">
        <v>204</v>
      </c>
      <c r="I199" s="30">
        <v>13709156852</v>
      </c>
      <c r="J199" s="44">
        <f t="shared" si="32"/>
        <v>170</v>
      </c>
      <c r="K199" s="44"/>
      <c r="L199" s="44"/>
      <c r="M199" s="30"/>
      <c r="N199" s="30"/>
      <c r="O199" s="30"/>
      <c r="P199" s="44">
        <v>170</v>
      </c>
      <c r="Q199" s="44"/>
      <c r="R199" s="44"/>
      <c r="S199" s="30"/>
      <c r="T199" s="30"/>
      <c r="U199" s="44"/>
      <c r="V199" s="44"/>
      <c r="W199" s="44"/>
      <c r="X199" s="46" t="s">
        <v>122</v>
      </c>
      <c r="Y199" s="44" t="s">
        <v>123</v>
      </c>
      <c r="Z199" s="44" t="s">
        <v>124</v>
      </c>
      <c r="AA199" s="44" t="s">
        <v>124</v>
      </c>
      <c r="AB199" s="44" t="s">
        <v>124</v>
      </c>
      <c r="AC199" s="44" t="s">
        <v>124</v>
      </c>
      <c r="AD199" s="50">
        <v>35</v>
      </c>
      <c r="AE199" s="50">
        <v>89</v>
      </c>
      <c r="AF199" s="30" t="s">
        <v>447</v>
      </c>
      <c r="AG199" s="54" t="s">
        <v>668</v>
      </c>
      <c r="AH199" s="30"/>
    </row>
    <row r="200" s="4" customFormat="1" ht="35.1" customHeight="1" spans="1:34">
      <c r="A200" s="30"/>
      <c r="B200" s="29" t="s">
        <v>669</v>
      </c>
      <c r="C200" s="29" t="s">
        <v>670</v>
      </c>
      <c r="D200" s="30" t="s">
        <v>157</v>
      </c>
      <c r="E200" s="30" t="s">
        <v>255</v>
      </c>
      <c r="F200" s="28" t="s">
        <v>119</v>
      </c>
      <c r="G200" s="30" t="s">
        <v>203</v>
      </c>
      <c r="H200" s="30" t="s">
        <v>204</v>
      </c>
      <c r="I200" s="30">
        <v>13709156852</v>
      </c>
      <c r="J200" s="44">
        <f t="shared" si="32"/>
        <v>15</v>
      </c>
      <c r="K200" s="44">
        <v>15</v>
      </c>
      <c r="L200" s="44"/>
      <c r="M200" s="30">
        <v>15</v>
      </c>
      <c r="N200" s="30"/>
      <c r="O200" s="30"/>
      <c r="P200" s="44"/>
      <c r="Q200" s="44"/>
      <c r="R200" s="44"/>
      <c r="S200" s="30"/>
      <c r="T200" s="30"/>
      <c r="U200" s="44"/>
      <c r="V200" s="44"/>
      <c r="W200" s="44"/>
      <c r="X200" s="46" t="s">
        <v>122</v>
      </c>
      <c r="Y200" s="44" t="s">
        <v>123</v>
      </c>
      <c r="Z200" s="44" t="s">
        <v>123</v>
      </c>
      <c r="AA200" s="44" t="s">
        <v>124</v>
      </c>
      <c r="AB200" s="44" t="s">
        <v>124</v>
      </c>
      <c r="AC200" s="44" t="s">
        <v>124</v>
      </c>
      <c r="AD200" s="50">
        <v>22</v>
      </c>
      <c r="AE200" s="110">
        <v>65</v>
      </c>
      <c r="AF200" s="30" t="s">
        <v>447</v>
      </c>
      <c r="AG200" s="54" t="s">
        <v>564</v>
      </c>
      <c r="AH200" s="30"/>
    </row>
    <row r="201" s="4" customFormat="1" ht="210" customHeight="1" spans="1:34">
      <c r="A201" s="30"/>
      <c r="B201" s="29" t="s">
        <v>671</v>
      </c>
      <c r="C201" s="29" t="s">
        <v>672</v>
      </c>
      <c r="D201" s="30" t="s">
        <v>117</v>
      </c>
      <c r="E201" s="30"/>
      <c r="F201" s="57" t="s">
        <v>119</v>
      </c>
      <c r="G201" s="30" t="s">
        <v>203</v>
      </c>
      <c r="H201" s="30" t="s">
        <v>204</v>
      </c>
      <c r="I201" s="30">
        <v>13709156852</v>
      </c>
      <c r="J201" s="44">
        <f t="shared" si="32"/>
        <v>70</v>
      </c>
      <c r="K201" s="44">
        <v>70</v>
      </c>
      <c r="L201" s="44"/>
      <c r="M201" s="30"/>
      <c r="N201" s="30">
        <v>70</v>
      </c>
      <c r="O201" s="30"/>
      <c r="P201" s="44"/>
      <c r="Q201" s="44"/>
      <c r="R201" s="44"/>
      <c r="S201" s="30"/>
      <c r="T201" s="30"/>
      <c r="U201" s="44"/>
      <c r="V201" s="44"/>
      <c r="W201" s="44"/>
      <c r="X201" s="46" t="s">
        <v>122</v>
      </c>
      <c r="Y201" s="44" t="s">
        <v>123</v>
      </c>
      <c r="Z201" s="44" t="s">
        <v>123</v>
      </c>
      <c r="AA201" s="44" t="s">
        <v>124</v>
      </c>
      <c r="AB201" s="44" t="s">
        <v>124</v>
      </c>
      <c r="AC201" s="44" t="s">
        <v>124</v>
      </c>
      <c r="AD201" s="50">
        <v>26</v>
      </c>
      <c r="AE201" s="110">
        <v>54</v>
      </c>
      <c r="AF201" s="30" t="s">
        <v>447</v>
      </c>
      <c r="AG201" s="54" t="s">
        <v>673</v>
      </c>
      <c r="AH201" s="30"/>
    </row>
    <row r="202" s="4" customFormat="1" ht="44" customHeight="1" spans="1:34">
      <c r="A202" s="30"/>
      <c r="B202" s="29" t="s">
        <v>674</v>
      </c>
      <c r="C202" s="29" t="s">
        <v>675</v>
      </c>
      <c r="D202" s="30" t="s">
        <v>272</v>
      </c>
      <c r="E202" s="30" t="s">
        <v>676</v>
      </c>
      <c r="F202" s="28" t="s">
        <v>119</v>
      </c>
      <c r="G202" s="30" t="s">
        <v>203</v>
      </c>
      <c r="H202" s="30" t="s">
        <v>204</v>
      </c>
      <c r="I202" s="30">
        <v>13709156852</v>
      </c>
      <c r="J202" s="44">
        <f t="shared" si="32"/>
        <v>10</v>
      </c>
      <c r="K202" s="44">
        <v>10</v>
      </c>
      <c r="L202" s="44"/>
      <c r="M202" s="30"/>
      <c r="N202" s="30">
        <v>10</v>
      </c>
      <c r="O202" s="30"/>
      <c r="P202" s="44"/>
      <c r="Q202" s="44"/>
      <c r="R202" s="44"/>
      <c r="S202" s="30"/>
      <c r="T202" s="30"/>
      <c r="U202" s="44"/>
      <c r="V202" s="44"/>
      <c r="W202" s="44"/>
      <c r="X202" s="46" t="s">
        <v>122</v>
      </c>
      <c r="Y202" s="44" t="s">
        <v>123</v>
      </c>
      <c r="Z202" s="44" t="s">
        <v>123</v>
      </c>
      <c r="AA202" s="44" t="s">
        <v>124</v>
      </c>
      <c r="AB202" s="44" t="s">
        <v>124</v>
      </c>
      <c r="AC202" s="44" t="s">
        <v>124</v>
      </c>
      <c r="AD202" s="50">
        <v>10</v>
      </c>
      <c r="AE202" s="110">
        <v>25</v>
      </c>
      <c r="AF202" s="30" t="s">
        <v>447</v>
      </c>
      <c r="AG202" s="54" t="s">
        <v>677</v>
      </c>
      <c r="AH202" s="30"/>
    </row>
    <row r="203" s="4" customFormat="1" ht="84" customHeight="1" spans="1:34">
      <c r="A203" s="30"/>
      <c r="B203" s="29" t="s">
        <v>678</v>
      </c>
      <c r="C203" s="29" t="s">
        <v>679</v>
      </c>
      <c r="D203" s="30" t="s">
        <v>148</v>
      </c>
      <c r="E203" s="30" t="s">
        <v>680</v>
      </c>
      <c r="F203" s="57" t="s">
        <v>119</v>
      </c>
      <c r="G203" s="30" t="s">
        <v>203</v>
      </c>
      <c r="H203" s="30" t="s">
        <v>204</v>
      </c>
      <c r="I203" s="30">
        <v>13709156852</v>
      </c>
      <c r="J203" s="44">
        <f t="shared" si="32"/>
        <v>33</v>
      </c>
      <c r="K203" s="44">
        <v>33</v>
      </c>
      <c r="L203" s="44"/>
      <c r="M203" s="30"/>
      <c r="N203" s="30">
        <v>33</v>
      </c>
      <c r="O203" s="30"/>
      <c r="P203" s="44"/>
      <c r="Q203" s="44"/>
      <c r="R203" s="44"/>
      <c r="S203" s="30"/>
      <c r="T203" s="30"/>
      <c r="U203" s="44"/>
      <c r="V203" s="44"/>
      <c r="W203" s="44"/>
      <c r="X203" s="46" t="s">
        <v>122</v>
      </c>
      <c r="Y203" s="44" t="s">
        <v>123</v>
      </c>
      <c r="Z203" s="44" t="s">
        <v>123</v>
      </c>
      <c r="AA203" s="44" t="s">
        <v>124</v>
      </c>
      <c r="AB203" s="44" t="s">
        <v>124</v>
      </c>
      <c r="AC203" s="44" t="s">
        <v>124</v>
      </c>
      <c r="AD203" s="50">
        <v>12</v>
      </c>
      <c r="AE203" s="110">
        <v>35</v>
      </c>
      <c r="AF203" s="30" t="s">
        <v>447</v>
      </c>
      <c r="AG203" s="54" t="s">
        <v>681</v>
      </c>
      <c r="AH203" s="30"/>
    </row>
    <row r="204" s="4" customFormat="1" ht="95" customHeight="1" spans="1:34">
      <c r="A204" s="30"/>
      <c r="B204" s="29" t="s">
        <v>682</v>
      </c>
      <c r="C204" s="29" t="s">
        <v>683</v>
      </c>
      <c r="D204" s="30" t="s">
        <v>181</v>
      </c>
      <c r="E204" s="30" t="s">
        <v>684</v>
      </c>
      <c r="F204" s="57" t="s">
        <v>119</v>
      </c>
      <c r="G204" s="30" t="s">
        <v>203</v>
      </c>
      <c r="H204" s="30" t="s">
        <v>204</v>
      </c>
      <c r="I204" s="30">
        <v>13709156852</v>
      </c>
      <c r="J204" s="44">
        <f t="shared" si="32"/>
        <v>10</v>
      </c>
      <c r="K204" s="44">
        <v>10</v>
      </c>
      <c r="L204" s="44"/>
      <c r="M204" s="30"/>
      <c r="N204" s="30">
        <v>7</v>
      </c>
      <c r="O204" s="30">
        <v>3</v>
      </c>
      <c r="P204" s="44"/>
      <c r="Q204" s="44"/>
      <c r="R204" s="44"/>
      <c r="S204" s="30"/>
      <c r="T204" s="30"/>
      <c r="U204" s="44"/>
      <c r="V204" s="44"/>
      <c r="W204" s="44"/>
      <c r="X204" s="46" t="s">
        <v>122</v>
      </c>
      <c r="Y204" s="44" t="s">
        <v>123</v>
      </c>
      <c r="Z204" s="44" t="s">
        <v>123</v>
      </c>
      <c r="AA204" s="44" t="s">
        <v>124</v>
      </c>
      <c r="AB204" s="44" t="s">
        <v>124</v>
      </c>
      <c r="AC204" s="44" t="s">
        <v>124</v>
      </c>
      <c r="AD204" s="50">
        <v>10</v>
      </c>
      <c r="AE204" s="110">
        <v>23</v>
      </c>
      <c r="AF204" s="30" t="s">
        <v>447</v>
      </c>
      <c r="AG204" s="54" t="s">
        <v>685</v>
      </c>
      <c r="AH204" s="30"/>
    </row>
    <row r="205" s="4" customFormat="1" ht="409.5" spans="1:34">
      <c r="A205" s="30"/>
      <c r="B205" s="29" t="s">
        <v>686</v>
      </c>
      <c r="C205" s="29" t="s">
        <v>687</v>
      </c>
      <c r="D205" s="30" t="s">
        <v>190</v>
      </c>
      <c r="E205" s="30" t="s">
        <v>688</v>
      </c>
      <c r="F205" s="57" t="s">
        <v>119</v>
      </c>
      <c r="G205" s="30" t="s">
        <v>203</v>
      </c>
      <c r="H205" s="30" t="s">
        <v>204</v>
      </c>
      <c r="I205" s="30">
        <v>13709156852</v>
      </c>
      <c r="J205" s="44">
        <f t="shared" si="32"/>
        <v>120</v>
      </c>
      <c r="K205" s="44">
        <v>120</v>
      </c>
      <c r="L205" s="44"/>
      <c r="M205" s="30"/>
      <c r="N205" s="30"/>
      <c r="O205" s="28">
        <v>120</v>
      </c>
      <c r="P205" s="44"/>
      <c r="Q205" s="44"/>
      <c r="R205" s="44"/>
      <c r="S205" s="30"/>
      <c r="T205" s="30"/>
      <c r="U205" s="44"/>
      <c r="V205" s="44"/>
      <c r="W205" s="44"/>
      <c r="X205" s="46" t="s">
        <v>122</v>
      </c>
      <c r="Y205" s="44" t="s">
        <v>123</v>
      </c>
      <c r="Z205" s="44" t="s">
        <v>123</v>
      </c>
      <c r="AA205" s="44" t="s">
        <v>124</v>
      </c>
      <c r="AB205" s="44" t="s">
        <v>124</v>
      </c>
      <c r="AC205" s="44" t="s">
        <v>124</v>
      </c>
      <c r="AD205" s="50">
        <v>35</v>
      </c>
      <c r="AE205" s="110">
        <v>78</v>
      </c>
      <c r="AF205" s="30" t="s">
        <v>447</v>
      </c>
      <c r="AG205" s="54" t="s">
        <v>689</v>
      </c>
      <c r="AH205" s="30"/>
    </row>
    <row r="206" s="4" customFormat="1" ht="35.1" customHeight="1" spans="1:34">
      <c r="A206" s="30"/>
      <c r="B206" s="29" t="s">
        <v>690</v>
      </c>
      <c r="C206" s="29" t="s">
        <v>691</v>
      </c>
      <c r="D206" s="30" t="s">
        <v>195</v>
      </c>
      <c r="E206" s="30"/>
      <c r="F206" s="28" t="s">
        <v>119</v>
      </c>
      <c r="G206" s="30" t="s">
        <v>203</v>
      </c>
      <c r="H206" s="30" t="s">
        <v>204</v>
      </c>
      <c r="I206" s="30">
        <v>13709156852</v>
      </c>
      <c r="J206" s="44">
        <f t="shared" si="32"/>
        <v>15</v>
      </c>
      <c r="K206" s="44">
        <v>15</v>
      </c>
      <c r="L206" s="44"/>
      <c r="M206" s="30"/>
      <c r="N206" s="30"/>
      <c r="O206" s="28">
        <v>15</v>
      </c>
      <c r="P206" s="44"/>
      <c r="Q206" s="44"/>
      <c r="R206" s="44"/>
      <c r="S206" s="30"/>
      <c r="T206" s="30"/>
      <c r="U206" s="44"/>
      <c r="V206" s="44"/>
      <c r="W206" s="44"/>
      <c r="X206" s="46" t="s">
        <v>122</v>
      </c>
      <c r="Y206" s="44" t="s">
        <v>123</v>
      </c>
      <c r="Z206" s="44" t="s">
        <v>123</v>
      </c>
      <c r="AA206" s="44" t="s">
        <v>124</v>
      </c>
      <c r="AB206" s="44" t="s">
        <v>124</v>
      </c>
      <c r="AC206" s="44" t="s">
        <v>124</v>
      </c>
      <c r="AD206" s="50">
        <v>12</v>
      </c>
      <c r="AE206" s="110">
        <v>26</v>
      </c>
      <c r="AF206" s="30" t="s">
        <v>447</v>
      </c>
      <c r="AG206" s="54" t="s">
        <v>522</v>
      </c>
      <c r="AH206" s="30"/>
    </row>
    <row r="207" s="4" customFormat="1" ht="208" customHeight="1" spans="1:34">
      <c r="A207" s="30"/>
      <c r="B207" s="29" t="s">
        <v>692</v>
      </c>
      <c r="C207" s="29" t="s">
        <v>693</v>
      </c>
      <c r="D207" s="30" t="s">
        <v>144</v>
      </c>
      <c r="E207" s="30" t="s">
        <v>694</v>
      </c>
      <c r="F207" s="57" t="s">
        <v>119</v>
      </c>
      <c r="G207" s="30" t="s">
        <v>203</v>
      </c>
      <c r="H207" s="30" t="s">
        <v>204</v>
      </c>
      <c r="I207" s="30">
        <v>13709156852</v>
      </c>
      <c r="J207" s="44">
        <f t="shared" si="32"/>
        <v>45</v>
      </c>
      <c r="K207" s="44">
        <v>45</v>
      </c>
      <c r="L207" s="44"/>
      <c r="M207" s="30"/>
      <c r="N207" s="30"/>
      <c r="O207" s="28">
        <v>45</v>
      </c>
      <c r="P207" s="44"/>
      <c r="Q207" s="44"/>
      <c r="R207" s="44"/>
      <c r="S207" s="30"/>
      <c r="T207" s="30"/>
      <c r="U207" s="44"/>
      <c r="V207" s="44"/>
      <c r="W207" s="44"/>
      <c r="X207" s="46" t="s">
        <v>122</v>
      </c>
      <c r="Y207" s="44" t="s">
        <v>123</v>
      </c>
      <c r="Z207" s="44" t="s">
        <v>123</v>
      </c>
      <c r="AA207" s="44" t="s">
        <v>124</v>
      </c>
      <c r="AB207" s="44" t="s">
        <v>124</v>
      </c>
      <c r="AC207" s="44" t="s">
        <v>124</v>
      </c>
      <c r="AD207" s="50">
        <v>23</v>
      </c>
      <c r="AE207" s="110">
        <v>49</v>
      </c>
      <c r="AF207" s="30" t="s">
        <v>447</v>
      </c>
      <c r="AG207" s="54" t="s">
        <v>695</v>
      </c>
      <c r="AH207" s="30"/>
    </row>
    <row r="208" s="4" customFormat="1" ht="78" customHeight="1" spans="1:34">
      <c r="A208" s="30"/>
      <c r="B208" s="29" t="s">
        <v>696</v>
      </c>
      <c r="C208" s="29" t="s">
        <v>697</v>
      </c>
      <c r="D208" s="30" t="s">
        <v>129</v>
      </c>
      <c r="E208" s="30" t="s">
        <v>698</v>
      </c>
      <c r="F208" s="57" t="s">
        <v>119</v>
      </c>
      <c r="G208" s="30" t="s">
        <v>203</v>
      </c>
      <c r="H208" s="30" t="s">
        <v>204</v>
      </c>
      <c r="I208" s="30">
        <v>13709156852</v>
      </c>
      <c r="J208" s="44">
        <f t="shared" si="32"/>
        <v>28</v>
      </c>
      <c r="K208" s="44">
        <v>28</v>
      </c>
      <c r="L208" s="44"/>
      <c r="M208" s="30"/>
      <c r="N208" s="30"/>
      <c r="O208" s="28">
        <v>28</v>
      </c>
      <c r="P208" s="44"/>
      <c r="Q208" s="44"/>
      <c r="R208" s="44"/>
      <c r="S208" s="30"/>
      <c r="T208" s="30"/>
      <c r="U208" s="44"/>
      <c r="V208" s="44"/>
      <c r="W208" s="44"/>
      <c r="X208" s="46" t="s">
        <v>122</v>
      </c>
      <c r="Y208" s="44" t="s">
        <v>123</v>
      </c>
      <c r="Z208" s="44" t="s">
        <v>123</v>
      </c>
      <c r="AA208" s="44" t="s">
        <v>124</v>
      </c>
      <c r="AB208" s="44" t="s">
        <v>124</v>
      </c>
      <c r="AC208" s="44" t="s">
        <v>124</v>
      </c>
      <c r="AD208" s="50">
        <v>15</v>
      </c>
      <c r="AE208" s="110">
        <v>37</v>
      </c>
      <c r="AF208" s="30" t="s">
        <v>447</v>
      </c>
      <c r="AG208" s="54" t="s">
        <v>699</v>
      </c>
      <c r="AH208" s="30"/>
    </row>
    <row r="209" s="4" customFormat="1" ht="210" customHeight="1" spans="1:34">
      <c r="A209" s="30"/>
      <c r="B209" s="29" t="s">
        <v>700</v>
      </c>
      <c r="C209" s="29" t="s">
        <v>701</v>
      </c>
      <c r="D209" s="30" t="s">
        <v>139</v>
      </c>
      <c r="E209" s="30" t="s">
        <v>702</v>
      </c>
      <c r="F209" s="57" t="s">
        <v>119</v>
      </c>
      <c r="G209" s="30" t="s">
        <v>203</v>
      </c>
      <c r="H209" s="30" t="s">
        <v>204</v>
      </c>
      <c r="I209" s="30">
        <v>13709156852</v>
      </c>
      <c r="J209" s="44">
        <f t="shared" si="32"/>
        <v>75</v>
      </c>
      <c r="K209" s="44">
        <v>75</v>
      </c>
      <c r="L209" s="44"/>
      <c r="M209" s="30"/>
      <c r="N209" s="30"/>
      <c r="O209" s="28">
        <v>75</v>
      </c>
      <c r="P209" s="44"/>
      <c r="Q209" s="44"/>
      <c r="R209" s="44"/>
      <c r="S209" s="30"/>
      <c r="T209" s="30"/>
      <c r="U209" s="44"/>
      <c r="V209" s="44"/>
      <c r="W209" s="44"/>
      <c r="X209" s="46" t="s">
        <v>122</v>
      </c>
      <c r="Y209" s="44" t="s">
        <v>123</v>
      </c>
      <c r="Z209" s="44" t="s">
        <v>123</v>
      </c>
      <c r="AA209" s="44" t="s">
        <v>124</v>
      </c>
      <c r="AB209" s="44" t="s">
        <v>124</v>
      </c>
      <c r="AC209" s="44" t="s">
        <v>124</v>
      </c>
      <c r="AD209" s="50">
        <v>23</v>
      </c>
      <c r="AE209" s="110">
        <v>53</v>
      </c>
      <c r="AF209" s="30" t="s">
        <v>447</v>
      </c>
      <c r="AG209" s="54" t="s">
        <v>703</v>
      </c>
      <c r="AH209" s="30"/>
    </row>
    <row r="210" s="4" customFormat="1" ht="127" customHeight="1" spans="1:34">
      <c r="A210" s="30"/>
      <c r="B210" s="29" t="s">
        <v>704</v>
      </c>
      <c r="C210" s="29" t="s">
        <v>705</v>
      </c>
      <c r="D210" s="30" t="s">
        <v>134</v>
      </c>
      <c r="E210" s="30" t="s">
        <v>706</v>
      </c>
      <c r="F210" s="57" t="s">
        <v>119</v>
      </c>
      <c r="G210" s="30" t="s">
        <v>203</v>
      </c>
      <c r="H210" s="30" t="s">
        <v>204</v>
      </c>
      <c r="I210" s="30">
        <v>13709156852</v>
      </c>
      <c r="J210" s="44">
        <f t="shared" si="32"/>
        <v>95</v>
      </c>
      <c r="K210" s="44">
        <v>95</v>
      </c>
      <c r="L210" s="44"/>
      <c r="M210" s="30"/>
      <c r="N210" s="30"/>
      <c r="O210" s="28">
        <v>95</v>
      </c>
      <c r="P210" s="44"/>
      <c r="Q210" s="44"/>
      <c r="R210" s="44"/>
      <c r="S210" s="30"/>
      <c r="T210" s="30"/>
      <c r="U210" s="44"/>
      <c r="V210" s="44"/>
      <c r="W210" s="44"/>
      <c r="X210" s="46" t="s">
        <v>122</v>
      </c>
      <c r="Y210" s="44" t="s">
        <v>123</v>
      </c>
      <c r="Z210" s="44" t="s">
        <v>123</v>
      </c>
      <c r="AA210" s="44" t="s">
        <v>124</v>
      </c>
      <c r="AB210" s="44" t="s">
        <v>124</v>
      </c>
      <c r="AC210" s="44" t="s">
        <v>124</v>
      </c>
      <c r="AD210" s="50">
        <v>31</v>
      </c>
      <c r="AE210" s="110">
        <v>69</v>
      </c>
      <c r="AF210" s="30" t="s">
        <v>447</v>
      </c>
      <c r="AG210" s="54" t="s">
        <v>707</v>
      </c>
      <c r="AH210" s="30"/>
    </row>
    <row r="211" s="4" customFormat="1" ht="77" customHeight="1" spans="1:34">
      <c r="A211" s="30"/>
      <c r="B211" s="29" t="s">
        <v>708</v>
      </c>
      <c r="C211" s="29" t="s">
        <v>709</v>
      </c>
      <c r="D211" s="30" t="s">
        <v>164</v>
      </c>
      <c r="E211" s="30" t="s">
        <v>710</v>
      </c>
      <c r="F211" s="57" t="s">
        <v>119</v>
      </c>
      <c r="G211" s="30" t="s">
        <v>203</v>
      </c>
      <c r="H211" s="30" t="s">
        <v>204</v>
      </c>
      <c r="I211" s="30">
        <v>13709156852</v>
      </c>
      <c r="J211" s="44">
        <f t="shared" si="32"/>
        <v>29</v>
      </c>
      <c r="K211" s="44">
        <v>29</v>
      </c>
      <c r="L211" s="44"/>
      <c r="M211" s="30"/>
      <c r="N211" s="30"/>
      <c r="O211" s="28">
        <v>29</v>
      </c>
      <c r="P211" s="44"/>
      <c r="Q211" s="44"/>
      <c r="R211" s="44"/>
      <c r="S211" s="30"/>
      <c r="T211" s="30"/>
      <c r="U211" s="44"/>
      <c r="V211" s="44"/>
      <c r="W211" s="44"/>
      <c r="X211" s="46" t="s">
        <v>122</v>
      </c>
      <c r="Y211" s="44" t="s">
        <v>123</v>
      </c>
      <c r="Z211" s="44" t="s">
        <v>123</v>
      </c>
      <c r="AA211" s="44" t="s">
        <v>124</v>
      </c>
      <c r="AB211" s="44" t="s">
        <v>124</v>
      </c>
      <c r="AC211" s="44" t="s">
        <v>124</v>
      </c>
      <c r="AD211" s="50">
        <v>13</v>
      </c>
      <c r="AE211" s="110">
        <v>29</v>
      </c>
      <c r="AF211" s="30" t="s">
        <v>447</v>
      </c>
      <c r="AG211" s="54" t="s">
        <v>532</v>
      </c>
      <c r="AH211" s="30"/>
    </row>
    <row r="212" s="4" customFormat="1" ht="92" customHeight="1" spans="1:34">
      <c r="A212" s="30"/>
      <c r="B212" s="29" t="s">
        <v>711</v>
      </c>
      <c r="C212" s="29" t="s">
        <v>712</v>
      </c>
      <c r="D212" s="30" t="s">
        <v>157</v>
      </c>
      <c r="E212" s="30" t="s">
        <v>713</v>
      </c>
      <c r="F212" s="57" t="s">
        <v>119</v>
      </c>
      <c r="G212" s="30" t="s">
        <v>203</v>
      </c>
      <c r="H212" s="30" t="s">
        <v>204</v>
      </c>
      <c r="I212" s="30">
        <v>13709156852</v>
      </c>
      <c r="J212" s="44">
        <f t="shared" si="32"/>
        <v>90</v>
      </c>
      <c r="K212" s="44">
        <v>90</v>
      </c>
      <c r="L212" s="44"/>
      <c r="M212" s="30"/>
      <c r="N212" s="30"/>
      <c r="O212" s="28">
        <v>90</v>
      </c>
      <c r="P212" s="44"/>
      <c r="Q212" s="44"/>
      <c r="R212" s="44"/>
      <c r="S212" s="30"/>
      <c r="T212" s="30"/>
      <c r="U212" s="44"/>
      <c r="V212" s="44"/>
      <c r="W212" s="44"/>
      <c r="X212" s="46" t="s">
        <v>122</v>
      </c>
      <c r="Y212" s="44" t="s">
        <v>123</v>
      </c>
      <c r="Z212" s="44" t="s">
        <v>123</v>
      </c>
      <c r="AA212" s="44" t="s">
        <v>124</v>
      </c>
      <c r="AB212" s="44" t="s">
        <v>124</v>
      </c>
      <c r="AC212" s="44" t="s">
        <v>124</v>
      </c>
      <c r="AD212" s="50">
        <v>32</v>
      </c>
      <c r="AE212" s="110">
        <v>69</v>
      </c>
      <c r="AF212" s="30" t="s">
        <v>447</v>
      </c>
      <c r="AG212" s="54" t="s">
        <v>707</v>
      </c>
      <c r="AH212" s="30"/>
    </row>
    <row r="213" s="4" customFormat="1" ht="28" customHeight="1" spans="1:34">
      <c r="A213" s="30"/>
      <c r="B213" s="29" t="s">
        <v>714</v>
      </c>
      <c r="C213" s="29" t="s">
        <v>715</v>
      </c>
      <c r="D213" s="30" t="s">
        <v>139</v>
      </c>
      <c r="E213" s="30" t="s">
        <v>225</v>
      </c>
      <c r="F213" s="57" t="s">
        <v>119</v>
      </c>
      <c r="G213" s="30" t="s">
        <v>203</v>
      </c>
      <c r="H213" s="30" t="s">
        <v>204</v>
      </c>
      <c r="I213" s="30">
        <v>13709156852</v>
      </c>
      <c r="J213" s="44">
        <f t="shared" si="32"/>
        <v>115</v>
      </c>
      <c r="K213" s="44">
        <v>115</v>
      </c>
      <c r="L213" s="44">
        <v>115</v>
      </c>
      <c r="M213" s="30"/>
      <c r="N213" s="30"/>
      <c r="O213" s="30"/>
      <c r="P213" s="44"/>
      <c r="Q213" s="44"/>
      <c r="R213" s="44"/>
      <c r="S213" s="30"/>
      <c r="T213" s="30"/>
      <c r="U213" s="44"/>
      <c r="V213" s="44"/>
      <c r="W213" s="44"/>
      <c r="X213" s="46" t="s">
        <v>122</v>
      </c>
      <c r="Y213" s="44" t="s">
        <v>123</v>
      </c>
      <c r="Z213" s="44" t="s">
        <v>124</v>
      </c>
      <c r="AA213" s="44" t="s">
        <v>124</v>
      </c>
      <c r="AB213" s="44" t="s">
        <v>124</v>
      </c>
      <c r="AC213" s="44" t="s">
        <v>124</v>
      </c>
      <c r="AD213" s="50">
        <v>58</v>
      </c>
      <c r="AE213" s="110">
        <v>226</v>
      </c>
      <c r="AF213" s="30" t="s">
        <v>447</v>
      </c>
      <c r="AG213" s="54" t="s">
        <v>716</v>
      </c>
      <c r="AH213" s="30"/>
    </row>
    <row r="214" s="4" customFormat="1" ht="38" customHeight="1" spans="1:34">
      <c r="A214" s="30"/>
      <c r="B214" s="29" t="s">
        <v>717</v>
      </c>
      <c r="C214" s="29" t="s">
        <v>718</v>
      </c>
      <c r="D214" s="30" t="s">
        <v>134</v>
      </c>
      <c r="E214" s="30" t="s">
        <v>321</v>
      </c>
      <c r="F214" s="28" t="s">
        <v>119</v>
      </c>
      <c r="G214" s="30" t="s">
        <v>203</v>
      </c>
      <c r="H214" s="30" t="s">
        <v>204</v>
      </c>
      <c r="I214" s="30">
        <v>13709156852</v>
      </c>
      <c r="J214" s="44">
        <f t="shared" si="32"/>
        <v>160</v>
      </c>
      <c r="K214" s="44">
        <v>160</v>
      </c>
      <c r="L214" s="44"/>
      <c r="M214" s="30">
        <v>160</v>
      </c>
      <c r="N214" s="30"/>
      <c r="O214" s="30"/>
      <c r="P214" s="44"/>
      <c r="Q214" s="44"/>
      <c r="R214" s="44"/>
      <c r="S214" s="30"/>
      <c r="T214" s="30"/>
      <c r="U214" s="44"/>
      <c r="V214" s="44"/>
      <c r="W214" s="44"/>
      <c r="X214" s="46" t="s">
        <v>122</v>
      </c>
      <c r="Y214" s="44" t="s">
        <v>123</v>
      </c>
      <c r="Z214" s="44" t="s">
        <v>124</v>
      </c>
      <c r="AA214" s="44" t="s">
        <v>124</v>
      </c>
      <c r="AB214" s="44" t="s">
        <v>124</v>
      </c>
      <c r="AC214" s="44" t="s">
        <v>124</v>
      </c>
      <c r="AD214" s="50">
        <v>178</v>
      </c>
      <c r="AE214" s="110">
        <v>547</v>
      </c>
      <c r="AF214" s="30" t="s">
        <v>447</v>
      </c>
      <c r="AG214" s="54" t="s">
        <v>719</v>
      </c>
      <c r="AH214" s="30"/>
    </row>
    <row r="215" s="4" customFormat="1" ht="35.1" customHeight="1" spans="1:34">
      <c r="A215" s="31" t="s">
        <v>55</v>
      </c>
      <c r="B215" s="29"/>
      <c r="C215" s="29"/>
      <c r="D215" s="30"/>
      <c r="E215" s="30"/>
      <c r="F215" s="28"/>
      <c r="G215" s="30"/>
      <c r="H215" s="30"/>
      <c r="I215" s="75"/>
      <c r="J215" s="44"/>
      <c r="K215" s="44"/>
      <c r="L215" s="44"/>
      <c r="M215" s="44"/>
      <c r="N215" s="44"/>
      <c r="O215" s="44"/>
      <c r="P215" s="44"/>
      <c r="Q215" s="44"/>
      <c r="R215" s="44"/>
      <c r="S215" s="44"/>
      <c r="T215" s="44"/>
      <c r="U215" s="44"/>
      <c r="V215" s="44"/>
      <c r="W215" s="44"/>
      <c r="X215" s="30"/>
      <c r="Y215" s="30"/>
      <c r="Z215" s="30"/>
      <c r="AA215" s="30"/>
      <c r="AB215" s="30"/>
      <c r="AC215" s="30"/>
      <c r="AD215" s="50"/>
      <c r="AE215" s="50"/>
      <c r="AF215" s="30"/>
      <c r="AG215" s="54"/>
      <c r="AH215" s="30"/>
    </row>
    <row r="216" s="3" customFormat="1" ht="35.1" customHeight="1" spans="1:34">
      <c r="A216" s="27" t="s">
        <v>56</v>
      </c>
      <c r="B216" s="24"/>
      <c r="C216" s="24"/>
      <c r="D216" s="20"/>
      <c r="E216" s="20"/>
      <c r="F216" s="19"/>
      <c r="G216" s="20"/>
      <c r="H216" s="20"/>
      <c r="I216" s="43"/>
      <c r="J216" s="39">
        <f>J217+J219+J221+J222+J223</f>
        <v>3710.23</v>
      </c>
      <c r="K216" s="39">
        <f t="shared" ref="K216:AE216" si="33">K217+K219+K221+K222+K223</f>
        <v>0</v>
      </c>
      <c r="L216" s="39">
        <f t="shared" si="33"/>
        <v>0</v>
      </c>
      <c r="M216" s="39">
        <f t="shared" si="33"/>
        <v>0</v>
      </c>
      <c r="N216" s="39">
        <f t="shared" si="33"/>
        <v>0</v>
      </c>
      <c r="O216" s="39">
        <f t="shared" si="33"/>
        <v>0</v>
      </c>
      <c r="P216" s="39">
        <f t="shared" si="33"/>
        <v>3710.23</v>
      </c>
      <c r="Q216" s="39">
        <f t="shared" si="33"/>
        <v>0</v>
      </c>
      <c r="R216" s="39">
        <f t="shared" si="33"/>
        <v>0</v>
      </c>
      <c r="S216" s="39">
        <f t="shared" si="33"/>
        <v>0</v>
      </c>
      <c r="T216" s="39">
        <f t="shared" si="33"/>
        <v>0</v>
      </c>
      <c r="U216" s="39">
        <f t="shared" si="33"/>
        <v>0</v>
      </c>
      <c r="V216" s="39">
        <f t="shared" si="33"/>
        <v>0</v>
      </c>
      <c r="W216" s="39">
        <f t="shared" si="33"/>
        <v>0</v>
      </c>
      <c r="X216" s="39">
        <f t="shared" si="33"/>
        <v>0</v>
      </c>
      <c r="Y216" s="39">
        <f t="shared" si="33"/>
        <v>0</v>
      </c>
      <c r="Z216" s="39">
        <f t="shared" si="33"/>
        <v>0</v>
      </c>
      <c r="AA216" s="39">
        <f t="shared" si="33"/>
        <v>0</v>
      </c>
      <c r="AB216" s="39">
        <f t="shared" si="33"/>
        <v>0</v>
      </c>
      <c r="AC216" s="39">
        <f t="shared" si="33"/>
        <v>0</v>
      </c>
      <c r="AD216" s="49">
        <f t="shared" si="33"/>
        <v>10843</v>
      </c>
      <c r="AE216" s="49">
        <f t="shared" si="33"/>
        <v>16007</v>
      </c>
      <c r="AF216" s="20"/>
      <c r="AG216" s="53"/>
      <c r="AH216" s="30"/>
    </row>
    <row r="217" s="3" customFormat="1" ht="35.1" customHeight="1" spans="1:34">
      <c r="A217" s="27" t="s">
        <v>57</v>
      </c>
      <c r="B217" s="24"/>
      <c r="C217" s="24"/>
      <c r="D217" s="20"/>
      <c r="E217" s="20"/>
      <c r="F217" s="19"/>
      <c r="G217" s="20"/>
      <c r="H217" s="20"/>
      <c r="I217" s="43"/>
      <c r="J217" s="39">
        <f>J218</f>
        <v>2157.41</v>
      </c>
      <c r="K217" s="39">
        <f t="shared" ref="K217:AE217" si="34">K218</f>
        <v>0</v>
      </c>
      <c r="L217" s="39">
        <f t="shared" si="34"/>
        <v>0</v>
      </c>
      <c r="M217" s="39">
        <f t="shared" si="34"/>
        <v>0</v>
      </c>
      <c r="N217" s="39">
        <f t="shared" si="34"/>
        <v>0</v>
      </c>
      <c r="O217" s="39">
        <f t="shared" si="34"/>
        <v>0</v>
      </c>
      <c r="P217" s="39">
        <f t="shared" si="34"/>
        <v>2157.41</v>
      </c>
      <c r="Q217" s="39">
        <f t="shared" si="34"/>
        <v>0</v>
      </c>
      <c r="R217" s="39">
        <f t="shared" si="34"/>
        <v>0</v>
      </c>
      <c r="S217" s="39">
        <f t="shared" si="34"/>
        <v>0</v>
      </c>
      <c r="T217" s="39">
        <f t="shared" si="34"/>
        <v>0</v>
      </c>
      <c r="U217" s="39">
        <f t="shared" si="34"/>
        <v>0</v>
      </c>
      <c r="V217" s="39">
        <f t="shared" si="34"/>
        <v>0</v>
      </c>
      <c r="W217" s="39">
        <f t="shared" si="34"/>
        <v>0</v>
      </c>
      <c r="X217" s="39">
        <f t="shared" si="34"/>
        <v>0</v>
      </c>
      <c r="Y217" s="39">
        <f t="shared" si="34"/>
        <v>0</v>
      </c>
      <c r="Z217" s="39">
        <f t="shared" si="34"/>
        <v>0</v>
      </c>
      <c r="AA217" s="39">
        <f t="shared" si="34"/>
        <v>0</v>
      </c>
      <c r="AB217" s="39">
        <f t="shared" si="34"/>
        <v>0</v>
      </c>
      <c r="AC217" s="39">
        <f t="shared" si="34"/>
        <v>0</v>
      </c>
      <c r="AD217" s="49">
        <f t="shared" si="34"/>
        <v>4788</v>
      </c>
      <c r="AE217" s="49">
        <f t="shared" si="34"/>
        <v>9952</v>
      </c>
      <c r="AF217" s="20"/>
      <c r="AG217" s="53"/>
      <c r="AH217" s="30"/>
    </row>
    <row r="218" s="4" customFormat="1" ht="42" customHeight="1" spans="1:34">
      <c r="A218" s="31"/>
      <c r="B218" s="86" t="s">
        <v>720</v>
      </c>
      <c r="C218" s="86" t="s">
        <v>721</v>
      </c>
      <c r="D218" s="30" t="s">
        <v>238</v>
      </c>
      <c r="E218" s="30"/>
      <c r="F218" s="28" t="s">
        <v>119</v>
      </c>
      <c r="G218" s="30" t="s">
        <v>722</v>
      </c>
      <c r="H218" s="30" t="s">
        <v>723</v>
      </c>
      <c r="I218" s="28">
        <v>2524876</v>
      </c>
      <c r="J218" s="109">
        <v>2157.41</v>
      </c>
      <c r="K218" s="44"/>
      <c r="L218" s="44"/>
      <c r="M218" s="44"/>
      <c r="N218" s="44"/>
      <c r="O218" s="44"/>
      <c r="P218" s="109">
        <v>2157.41</v>
      </c>
      <c r="Q218" s="44"/>
      <c r="R218" s="44"/>
      <c r="S218" s="44"/>
      <c r="T218" s="44"/>
      <c r="U218" s="44"/>
      <c r="V218" s="44"/>
      <c r="W218" s="44"/>
      <c r="X218" s="44"/>
      <c r="Y218" s="44"/>
      <c r="Z218" s="44"/>
      <c r="AA218" s="44"/>
      <c r="AB218" s="44"/>
      <c r="AC218" s="44"/>
      <c r="AD218" s="50">
        <v>4788</v>
      </c>
      <c r="AE218" s="50">
        <v>9952</v>
      </c>
      <c r="AF218" s="30" t="s">
        <v>724</v>
      </c>
      <c r="AG218" s="54" t="s">
        <v>725</v>
      </c>
      <c r="AH218" s="30"/>
    </row>
    <row r="219" s="3" customFormat="1" ht="35.1" customHeight="1" spans="1:34">
      <c r="A219" s="27" t="s">
        <v>58</v>
      </c>
      <c r="B219" s="24"/>
      <c r="C219" s="108"/>
      <c r="D219" s="43"/>
      <c r="E219" s="20"/>
      <c r="F219" s="19"/>
      <c r="G219" s="20"/>
      <c r="H219" s="20"/>
      <c r="I219" s="43"/>
      <c r="J219" s="39">
        <f>J220</f>
        <v>1067.92</v>
      </c>
      <c r="K219" s="39">
        <f t="shared" ref="K219:AE219" si="35">K220</f>
        <v>0</v>
      </c>
      <c r="L219" s="39">
        <f t="shared" si="35"/>
        <v>0</v>
      </c>
      <c r="M219" s="39">
        <f t="shared" si="35"/>
        <v>0</v>
      </c>
      <c r="N219" s="39">
        <f t="shared" si="35"/>
        <v>0</v>
      </c>
      <c r="O219" s="39">
        <f t="shared" si="35"/>
        <v>0</v>
      </c>
      <c r="P219" s="39">
        <f t="shared" si="35"/>
        <v>1067.92</v>
      </c>
      <c r="Q219" s="39">
        <f t="shared" si="35"/>
        <v>0</v>
      </c>
      <c r="R219" s="39">
        <f t="shared" si="35"/>
        <v>0</v>
      </c>
      <c r="S219" s="39">
        <f t="shared" si="35"/>
        <v>0</v>
      </c>
      <c r="T219" s="39">
        <f t="shared" si="35"/>
        <v>0</v>
      </c>
      <c r="U219" s="39">
        <f t="shared" si="35"/>
        <v>0</v>
      </c>
      <c r="V219" s="39">
        <f t="shared" si="35"/>
        <v>0</v>
      </c>
      <c r="W219" s="39">
        <f t="shared" si="35"/>
        <v>0</v>
      </c>
      <c r="X219" s="39">
        <f t="shared" si="35"/>
        <v>0</v>
      </c>
      <c r="Y219" s="39">
        <f t="shared" si="35"/>
        <v>0</v>
      </c>
      <c r="Z219" s="39">
        <f t="shared" si="35"/>
        <v>0</v>
      </c>
      <c r="AA219" s="39">
        <f t="shared" si="35"/>
        <v>0</v>
      </c>
      <c r="AB219" s="39">
        <f t="shared" si="35"/>
        <v>0</v>
      </c>
      <c r="AC219" s="39">
        <f t="shared" si="35"/>
        <v>0</v>
      </c>
      <c r="AD219" s="49">
        <f t="shared" si="35"/>
        <v>3156</v>
      </c>
      <c r="AE219" s="49">
        <f t="shared" si="35"/>
        <v>3156</v>
      </c>
      <c r="AF219" s="20"/>
      <c r="AG219" s="53"/>
      <c r="AH219" s="30"/>
    </row>
    <row r="220" s="4" customFormat="1" ht="35.1" customHeight="1" spans="1:34">
      <c r="A220" s="31"/>
      <c r="B220" s="86" t="s">
        <v>726</v>
      </c>
      <c r="C220" s="86" t="s">
        <v>727</v>
      </c>
      <c r="D220" s="30" t="s">
        <v>238</v>
      </c>
      <c r="E220" s="30"/>
      <c r="F220" s="28" t="s">
        <v>119</v>
      </c>
      <c r="G220" s="30" t="s">
        <v>722</v>
      </c>
      <c r="H220" s="30" t="s">
        <v>723</v>
      </c>
      <c r="I220" s="28">
        <v>2524876</v>
      </c>
      <c r="J220" s="109">
        <v>1067.92</v>
      </c>
      <c r="K220" s="44"/>
      <c r="L220" s="44"/>
      <c r="M220" s="44"/>
      <c r="N220" s="44"/>
      <c r="O220" s="44"/>
      <c r="P220" s="109">
        <v>1067.92</v>
      </c>
      <c r="Q220" s="44"/>
      <c r="R220" s="44"/>
      <c r="S220" s="44"/>
      <c r="T220" s="44"/>
      <c r="U220" s="44"/>
      <c r="V220" s="44"/>
      <c r="W220" s="44"/>
      <c r="X220" s="44"/>
      <c r="Y220" s="44"/>
      <c r="Z220" s="44"/>
      <c r="AA220" s="44"/>
      <c r="AB220" s="44"/>
      <c r="AC220" s="44"/>
      <c r="AD220" s="50">
        <v>3156</v>
      </c>
      <c r="AE220" s="50">
        <v>3156</v>
      </c>
      <c r="AF220" s="86" t="s">
        <v>727</v>
      </c>
      <c r="AG220" s="111" t="s">
        <v>727</v>
      </c>
      <c r="AH220" s="30"/>
    </row>
    <row r="221" s="4" customFormat="1" ht="35.1" customHeight="1" spans="1:34">
      <c r="A221" s="31" t="s">
        <v>59</v>
      </c>
      <c r="B221" s="29"/>
      <c r="C221" s="29"/>
      <c r="D221" s="30"/>
      <c r="E221" s="30"/>
      <c r="F221" s="28"/>
      <c r="G221" s="30"/>
      <c r="H221" s="30"/>
      <c r="I221" s="75"/>
      <c r="J221" s="44"/>
      <c r="K221" s="44"/>
      <c r="L221" s="44"/>
      <c r="M221" s="44"/>
      <c r="N221" s="44"/>
      <c r="O221" s="44"/>
      <c r="P221" s="44"/>
      <c r="Q221" s="44"/>
      <c r="R221" s="44"/>
      <c r="S221" s="44"/>
      <c r="T221" s="44"/>
      <c r="U221" s="44"/>
      <c r="V221" s="44"/>
      <c r="W221" s="44"/>
      <c r="X221" s="30"/>
      <c r="Y221" s="30"/>
      <c r="Z221" s="30"/>
      <c r="AA221" s="30"/>
      <c r="AB221" s="30"/>
      <c r="AC221" s="30"/>
      <c r="AD221" s="50"/>
      <c r="AE221" s="50"/>
      <c r="AF221" s="30"/>
      <c r="AG221" s="54"/>
      <c r="AH221" s="30"/>
    </row>
    <row r="222" s="4" customFormat="1" ht="35.1" customHeight="1" spans="1:34">
      <c r="A222" s="31" t="s">
        <v>60</v>
      </c>
      <c r="B222" s="29"/>
      <c r="C222" s="29"/>
      <c r="D222" s="75"/>
      <c r="E222" s="30"/>
      <c r="F222" s="28"/>
      <c r="G222" s="30"/>
      <c r="H222" s="30"/>
      <c r="I222" s="75"/>
      <c r="J222" s="44"/>
      <c r="K222" s="44"/>
      <c r="L222" s="44"/>
      <c r="M222" s="44"/>
      <c r="N222" s="44"/>
      <c r="O222" s="44"/>
      <c r="P222" s="44"/>
      <c r="Q222" s="44"/>
      <c r="R222" s="44"/>
      <c r="S222" s="44"/>
      <c r="T222" s="44"/>
      <c r="U222" s="44"/>
      <c r="V222" s="44"/>
      <c r="W222" s="44"/>
      <c r="X222" s="44"/>
      <c r="Y222" s="44"/>
      <c r="Z222" s="44"/>
      <c r="AA222" s="44"/>
      <c r="AB222" s="44"/>
      <c r="AC222" s="44"/>
      <c r="AD222" s="50"/>
      <c r="AE222" s="50"/>
      <c r="AF222" s="30"/>
      <c r="AG222" s="54"/>
      <c r="AH222" s="30"/>
    </row>
    <row r="223" s="3" customFormat="1" ht="35.1" customHeight="1" spans="1:34">
      <c r="A223" s="27" t="s">
        <v>61</v>
      </c>
      <c r="B223" s="24"/>
      <c r="C223" s="24"/>
      <c r="D223" s="43"/>
      <c r="E223" s="20"/>
      <c r="F223" s="19"/>
      <c r="G223" s="20"/>
      <c r="H223" s="20"/>
      <c r="I223" s="43"/>
      <c r="J223" s="39">
        <f>J224</f>
        <v>484.9</v>
      </c>
      <c r="K223" s="39">
        <f t="shared" ref="K223:AE223" si="36">K224</f>
        <v>0</v>
      </c>
      <c r="L223" s="39">
        <f t="shared" si="36"/>
        <v>0</v>
      </c>
      <c r="M223" s="39">
        <f t="shared" si="36"/>
        <v>0</v>
      </c>
      <c r="N223" s="39">
        <f t="shared" si="36"/>
        <v>0</v>
      </c>
      <c r="O223" s="39">
        <f t="shared" si="36"/>
        <v>0</v>
      </c>
      <c r="P223" s="39">
        <f t="shared" si="36"/>
        <v>484.9</v>
      </c>
      <c r="Q223" s="39">
        <f t="shared" si="36"/>
        <v>0</v>
      </c>
      <c r="R223" s="39">
        <f t="shared" si="36"/>
        <v>0</v>
      </c>
      <c r="S223" s="39">
        <f t="shared" si="36"/>
        <v>0</v>
      </c>
      <c r="T223" s="39">
        <f t="shared" si="36"/>
        <v>0</v>
      </c>
      <c r="U223" s="39">
        <f t="shared" si="36"/>
        <v>0</v>
      </c>
      <c r="V223" s="39">
        <f t="shared" si="36"/>
        <v>0</v>
      </c>
      <c r="W223" s="39">
        <f t="shared" si="36"/>
        <v>0</v>
      </c>
      <c r="X223" s="39">
        <f t="shared" si="36"/>
        <v>0</v>
      </c>
      <c r="Y223" s="39">
        <f t="shared" si="36"/>
        <v>0</v>
      </c>
      <c r="Z223" s="39">
        <f t="shared" si="36"/>
        <v>0</v>
      </c>
      <c r="AA223" s="39">
        <f t="shared" si="36"/>
        <v>0</v>
      </c>
      <c r="AB223" s="39">
        <f t="shared" si="36"/>
        <v>0</v>
      </c>
      <c r="AC223" s="39">
        <f t="shared" si="36"/>
        <v>0</v>
      </c>
      <c r="AD223" s="49">
        <f t="shared" si="36"/>
        <v>2899</v>
      </c>
      <c r="AE223" s="49">
        <f t="shared" si="36"/>
        <v>2899</v>
      </c>
      <c r="AF223" s="20"/>
      <c r="AG223" s="53"/>
      <c r="AH223" s="30"/>
    </row>
    <row r="224" s="4" customFormat="1" ht="35.1" customHeight="1" spans="1:34">
      <c r="A224" s="31"/>
      <c r="B224" s="86" t="s">
        <v>728</v>
      </c>
      <c r="C224" s="86" t="s">
        <v>729</v>
      </c>
      <c r="D224" s="30" t="s">
        <v>238</v>
      </c>
      <c r="E224" s="30"/>
      <c r="F224" s="28" t="s">
        <v>119</v>
      </c>
      <c r="G224" s="30" t="s">
        <v>722</v>
      </c>
      <c r="H224" s="30" t="s">
        <v>723</v>
      </c>
      <c r="I224" s="28">
        <v>2524876</v>
      </c>
      <c r="J224" s="109">
        <v>484.9</v>
      </c>
      <c r="K224" s="44"/>
      <c r="L224" s="44"/>
      <c r="M224" s="44"/>
      <c r="N224" s="44"/>
      <c r="O224" s="44"/>
      <c r="P224" s="109">
        <v>484.9</v>
      </c>
      <c r="Q224" s="44"/>
      <c r="R224" s="44"/>
      <c r="S224" s="44"/>
      <c r="T224" s="44"/>
      <c r="U224" s="44"/>
      <c r="V224" s="44"/>
      <c r="W224" s="44"/>
      <c r="X224" s="44"/>
      <c r="Y224" s="44"/>
      <c r="Z224" s="44"/>
      <c r="AA224" s="44"/>
      <c r="AB224" s="44"/>
      <c r="AC224" s="44"/>
      <c r="AD224" s="50">
        <v>2899</v>
      </c>
      <c r="AE224" s="50">
        <v>2899</v>
      </c>
      <c r="AF224" s="86" t="s">
        <v>729</v>
      </c>
      <c r="AG224" s="111" t="s">
        <v>729</v>
      </c>
      <c r="AH224" s="30"/>
    </row>
    <row r="225" s="3" customFormat="1" ht="35.1" customHeight="1" spans="1:34">
      <c r="A225" s="27" t="s">
        <v>62</v>
      </c>
      <c r="B225" s="29"/>
      <c r="C225" s="24"/>
      <c r="D225" s="20"/>
      <c r="E225" s="20"/>
      <c r="F225" s="19"/>
      <c r="G225" s="20"/>
      <c r="H225" s="20"/>
      <c r="I225" s="43"/>
      <c r="J225" s="39">
        <f>J226+J271+J272+J273+J274+J294+J302</f>
        <v>12679.2</v>
      </c>
      <c r="K225" s="39">
        <f t="shared" ref="K225:AE225" si="37">K226+K271+K272+K273+K274+K294+K302</f>
        <v>6972.4</v>
      </c>
      <c r="L225" s="39">
        <f t="shared" si="37"/>
        <v>5065.4</v>
      </c>
      <c r="M225" s="39">
        <f t="shared" si="37"/>
        <v>455</v>
      </c>
      <c r="N225" s="39">
        <f t="shared" si="37"/>
        <v>820</v>
      </c>
      <c r="O225" s="39">
        <f t="shared" si="37"/>
        <v>632</v>
      </c>
      <c r="P225" s="39">
        <f t="shared" si="37"/>
        <v>5706.8</v>
      </c>
      <c r="Q225" s="39">
        <f t="shared" si="37"/>
        <v>0</v>
      </c>
      <c r="R225" s="39">
        <f t="shared" si="37"/>
        <v>0</v>
      </c>
      <c r="S225" s="39">
        <f t="shared" si="37"/>
        <v>0</v>
      </c>
      <c r="T225" s="39">
        <f t="shared" si="37"/>
        <v>0</v>
      </c>
      <c r="U225" s="39">
        <f t="shared" si="37"/>
        <v>0</v>
      </c>
      <c r="V225" s="39">
        <f t="shared" si="37"/>
        <v>0</v>
      </c>
      <c r="W225" s="39">
        <f t="shared" si="37"/>
        <v>0</v>
      </c>
      <c r="X225" s="39">
        <f t="shared" si="37"/>
        <v>0</v>
      </c>
      <c r="Y225" s="39">
        <f t="shared" si="37"/>
        <v>0</v>
      </c>
      <c r="Z225" s="39">
        <f t="shared" si="37"/>
        <v>0</v>
      </c>
      <c r="AA225" s="39">
        <f t="shared" si="37"/>
        <v>0</v>
      </c>
      <c r="AB225" s="39">
        <f t="shared" si="37"/>
        <v>0</v>
      </c>
      <c r="AC225" s="39">
        <f t="shared" si="37"/>
        <v>0</v>
      </c>
      <c r="AD225" s="49">
        <f t="shared" si="37"/>
        <v>6674</v>
      </c>
      <c r="AE225" s="49">
        <f t="shared" si="37"/>
        <v>18654</v>
      </c>
      <c r="AF225" s="20"/>
      <c r="AG225" s="53"/>
      <c r="AH225" s="30"/>
    </row>
    <row r="226" s="3" customFormat="1" ht="42" customHeight="1" spans="1:34">
      <c r="A226" s="27" t="s">
        <v>63</v>
      </c>
      <c r="B226" s="29"/>
      <c r="C226" s="24"/>
      <c r="D226" s="20"/>
      <c r="E226" s="20"/>
      <c r="F226" s="19"/>
      <c r="G226" s="20"/>
      <c r="H226" s="20"/>
      <c r="I226" s="43"/>
      <c r="J226" s="39">
        <f>SUM(J227:J270)</f>
        <v>4627</v>
      </c>
      <c r="K226" s="39">
        <f t="shared" ref="K226:AE226" si="38">SUM(K227:K270)</f>
        <v>4532</v>
      </c>
      <c r="L226" s="39">
        <f t="shared" si="38"/>
        <v>2770</v>
      </c>
      <c r="M226" s="39">
        <f t="shared" si="38"/>
        <v>310</v>
      </c>
      <c r="N226" s="39">
        <f t="shared" si="38"/>
        <v>820</v>
      </c>
      <c r="O226" s="39">
        <f t="shared" si="38"/>
        <v>632</v>
      </c>
      <c r="P226" s="39">
        <f t="shared" si="38"/>
        <v>95</v>
      </c>
      <c r="Q226" s="39">
        <f t="shared" si="38"/>
        <v>0</v>
      </c>
      <c r="R226" s="39">
        <f t="shared" si="38"/>
        <v>0</v>
      </c>
      <c r="S226" s="39">
        <f t="shared" si="38"/>
        <v>0</v>
      </c>
      <c r="T226" s="39">
        <f t="shared" si="38"/>
        <v>0</v>
      </c>
      <c r="U226" s="39">
        <f t="shared" si="38"/>
        <v>0</v>
      </c>
      <c r="V226" s="39">
        <f t="shared" si="38"/>
        <v>0</v>
      </c>
      <c r="W226" s="39">
        <f t="shared" si="38"/>
        <v>0</v>
      </c>
      <c r="X226" s="39">
        <f t="shared" si="38"/>
        <v>0</v>
      </c>
      <c r="Y226" s="39">
        <f t="shared" si="38"/>
        <v>0</v>
      </c>
      <c r="Z226" s="39">
        <f t="shared" si="38"/>
        <v>0</v>
      </c>
      <c r="AA226" s="39">
        <f t="shared" si="38"/>
        <v>0</v>
      </c>
      <c r="AB226" s="39">
        <f t="shared" si="38"/>
        <v>0</v>
      </c>
      <c r="AC226" s="39">
        <f t="shared" si="38"/>
        <v>0</v>
      </c>
      <c r="AD226" s="49">
        <f t="shared" si="38"/>
        <v>3435</v>
      </c>
      <c r="AE226" s="49">
        <f t="shared" si="38"/>
        <v>9768</v>
      </c>
      <c r="AF226" s="20"/>
      <c r="AG226" s="53"/>
      <c r="AH226" s="30"/>
    </row>
    <row r="227" s="4" customFormat="1" ht="35.1" customHeight="1" spans="1:34">
      <c r="A227" s="28"/>
      <c r="B227" s="29" t="s">
        <v>730</v>
      </c>
      <c r="C227" s="29" t="s">
        <v>731</v>
      </c>
      <c r="D227" s="30" t="s">
        <v>139</v>
      </c>
      <c r="E227" s="30" t="s">
        <v>414</v>
      </c>
      <c r="F227" s="28" t="s">
        <v>119</v>
      </c>
      <c r="G227" s="30" t="s">
        <v>469</v>
      </c>
      <c r="H227" s="28" t="s">
        <v>470</v>
      </c>
      <c r="I227" s="28">
        <v>13992520001</v>
      </c>
      <c r="J227" s="44">
        <f t="shared" ref="J223:J270" si="39">K227+P227+Q227+R227+S227+T227+U227+V227+W227</f>
        <v>80</v>
      </c>
      <c r="K227" s="44">
        <f>SUM(L227:O227)</f>
        <v>80</v>
      </c>
      <c r="L227" s="44">
        <v>80</v>
      </c>
      <c r="M227" s="44"/>
      <c r="N227" s="44"/>
      <c r="O227" s="44"/>
      <c r="P227" s="44"/>
      <c r="Q227" s="44"/>
      <c r="R227" s="44"/>
      <c r="S227" s="44"/>
      <c r="T227" s="44"/>
      <c r="U227" s="44"/>
      <c r="V227" s="44"/>
      <c r="W227" s="44"/>
      <c r="X227" s="46" t="s">
        <v>122</v>
      </c>
      <c r="Y227" s="44" t="s">
        <v>123</v>
      </c>
      <c r="Z227" s="44" t="s">
        <v>124</v>
      </c>
      <c r="AA227" s="44" t="s">
        <v>124</v>
      </c>
      <c r="AB227" s="44" t="s">
        <v>124</v>
      </c>
      <c r="AC227" s="44" t="s">
        <v>124</v>
      </c>
      <c r="AD227" s="50">
        <v>46</v>
      </c>
      <c r="AE227" s="110">
        <v>141</v>
      </c>
      <c r="AF227" s="30" t="s">
        <v>447</v>
      </c>
      <c r="AG227" s="54" t="s">
        <v>732</v>
      </c>
      <c r="AH227" s="30"/>
    </row>
    <row r="228" s="4" customFormat="1" ht="35.1" customHeight="1" spans="1:34">
      <c r="A228" s="28"/>
      <c r="B228" s="29" t="s">
        <v>733</v>
      </c>
      <c r="C228" s="29" t="s">
        <v>734</v>
      </c>
      <c r="D228" s="30" t="s">
        <v>190</v>
      </c>
      <c r="E228" s="30" t="s">
        <v>735</v>
      </c>
      <c r="F228" s="28" t="s">
        <v>119</v>
      </c>
      <c r="G228" s="30" t="s">
        <v>469</v>
      </c>
      <c r="H228" s="28" t="s">
        <v>470</v>
      </c>
      <c r="I228" s="28">
        <v>13992520001</v>
      </c>
      <c r="J228" s="44">
        <f t="shared" si="39"/>
        <v>235</v>
      </c>
      <c r="K228" s="44">
        <f t="shared" ref="K228:K270" si="40">SUM(L228:O228)</f>
        <v>235</v>
      </c>
      <c r="L228" s="44">
        <v>235</v>
      </c>
      <c r="M228" s="44"/>
      <c r="N228" s="44"/>
      <c r="O228" s="44"/>
      <c r="P228" s="44"/>
      <c r="Q228" s="44"/>
      <c r="R228" s="44"/>
      <c r="S228" s="44"/>
      <c r="T228" s="44"/>
      <c r="U228" s="44"/>
      <c r="V228" s="44"/>
      <c r="W228" s="44"/>
      <c r="X228" s="46" t="s">
        <v>122</v>
      </c>
      <c r="Y228" s="44" t="s">
        <v>123</v>
      </c>
      <c r="Z228" s="44" t="s">
        <v>124</v>
      </c>
      <c r="AA228" s="44" t="s">
        <v>124</v>
      </c>
      <c r="AB228" s="44" t="s">
        <v>124</v>
      </c>
      <c r="AC228" s="44" t="s">
        <v>124</v>
      </c>
      <c r="AD228" s="50">
        <v>256</v>
      </c>
      <c r="AE228" s="110">
        <v>782</v>
      </c>
      <c r="AF228" s="30" t="s">
        <v>447</v>
      </c>
      <c r="AG228" s="54" t="s">
        <v>736</v>
      </c>
      <c r="AH228" s="30"/>
    </row>
    <row r="229" s="4" customFormat="1" ht="35.1" customHeight="1" spans="1:34">
      <c r="A229" s="28"/>
      <c r="B229" s="29" t="s">
        <v>737</v>
      </c>
      <c r="C229" s="29" t="s">
        <v>738</v>
      </c>
      <c r="D229" s="30" t="s">
        <v>144</v>
      </c>
      <c r="E229" s="30" t="s">
        <v>739</v>
      </c>
      <c r="F229" s="28" t="s">
        <v>119</v>
      </c>
      <c r="G229" s="30" t="s">
        <v>469</v>
      </c>
      <c r="H229" s="28" t="s">
        <v>470</v>
      </c>
      <c r="I229" s="28">
        <v>13992520001</v>
      </c>
      <c r="J229" s="44">
        <f t="shared" si="39"/>
        <v>195</v>
      </c>
      <c r="K229" s="44">
        <f t="shared" si="40"/>
        <v>195</v>
      </c>
      <c r="L229" s="44">
        <v>195</v>
      </c>
      <c r="M229" s="44"/>
      <c r="N229" s="44"/>
      <c r="O229" s="44"/>
      <c r="P229" s="44"/>
      <c r="Q229" s="44"/>
      <c r="R229" s="44"/>
      <c r="S229" s="44"/>
      <c r="T229" s="44"/>
      <c r="U229" s="44"/>
      <c r="V229" s="44"/>
      <c r="W229" s="44"/>
      <c r="X229" s="46" t="s">
        <v>122</v>
      </c>
      <c r="Y229" s="44" t="s">
        <v>123</v>
      </c>
      <c r="Z229" s="44" t="s">
        <v>124</v>
      </c>
      <c r="AA229" s="44" t="s">
        <v>124</v>
      </c>
      <c r="AB229" s="44" t="s">
        <v>124</v>
      </c>
      <c r="AC229" s="44" t="s">
        <v>124</v>
      </c>
      <c r="AD229" s="50">
        <v>23</v>
      </c>
      <c r="AE229" s="110">
        <v>76</v>
      </c>
      <c r="AF229" s="30" t="s">
        <v>447</v>
      </c>
      <c r="AG229" s="54" t="s">
        <v>740</v>
      </c>
      <c r="AH229" s="30"/>
    </row>
    <row r="230" s="4" customFormat="1" ht="35.1" customHeight="1" spans="1:34">
      <c r="A230" s="28"/>
      <c r="B230" s="29" t="s">
        <v>741</v>
      </c>
      <c r="C230" s="29" t="s">
        <v>742</v>
      </c>
      <c r="D230" s="30" t="s">
        <v>144</v>
      </c>
      <c r="E230" s="30" t="s">
        <v>422</v>
      </c>
      <c r="F230" s="28" t="s">
        <v>119</v>
      </c>
      <c r="G230" s="30" t="s">
        <v>469</v>
      </c>
      <c r="H230" s="28" t="s">
        <v>470</v>
      </c>
      <c r="I230" s="28">
        <v>13992520001</v>
      </c>
      <c r="J230" s="44">
        <f t="shared" si="39"/>
        <v>80</v>
      </c>
      <c r="K230" s="44">
        <f t="shared" si="40"/>
        <v>80</v>
      </c>
      <c r="L230" s="44">
        <v>80</v>
      </c>
      <c r="M230" s="44"/>
      <c r="N230" s="44"/>
      <c r="O230" s="44"/>
      <c r="P230" s="44"/>
      <c r="Q230" s="44"/>
      <c r="R230" s="44"/>
      <c r="S230" s="44"/>
      <c r="T230" s="44"/>
      <c r="U230" s="44"/>
      <c r="V230" s="44"/>
      <c r="W230" s="44"/>
      <c r="X230" s="46" t="s">
        <v>122</v>
      </c>
      <c r="Y230" s="44" t="s">
        <v>123</v>
      </c>
      <c r="Z230" s="44" t="s">
        <v>123</v>
      </c>
      <c r="AA230" s="44" t="s">
        <v>124</v>
      </c>
      <c r="AB230" s="44" t="s">
        <v>124</v>
      </c>
      <c r="AC230" s="44" t="s">
        <v>124</v>
      </c>
      <c r="AD230" s="50">
        <v>153</v>
      </c>
      <c r="AE230" s="110">
        <v>395</v>
      </c>
      <c r="AF230" s="30" t="s">
        <v>447</v>
      </c>
      <c r="AG230" s="54" t="s">
        <v>743</v>
      </c>
      <c r="AH230" s="30"/>
    </row>
    <row r="231" s="4" customFormat="1" ht="35.1" customHeight="1" spans="1:34">
      <c r="A231" s="28"/>
      <c r="B231" s="29" t="s">
        <v>744</v>
      </c>
      <c r="C231" s="29" t="s">
        <v>745</v>
      </c>
      <c r="D231" s="30" t="s">
        <v>195</v>
      </c>
      <c r="E231" s="30" t="s">
        <v>746</v>
      </c>
      <c r="F231" s="28" t="s">
        <v>119</v>
      </c>
      <c r="G231" s="30" t="s">
        <v>469</v>
      </c>
      <c r="H231" s="28" t="s">
        <v>470</v>
      </c>
      <c r="I231" s="28">
        <v>13992520001</v>
      </c>
      <c r="J231" s="44">
        <f t="shared" si="39"/>
        <v>85</v>
      </c>
      <c r="K231" s="44">
        <f t="shared" si="40"/>
        <v>85</v>
      </c>
      <c r="L231" s="44">
        <v>85</v>
      </c>
      <c r="M231" s="44"/>
      <c r="N231" s="44"/>
      <c r="O231" s="44"/>
      <c r="P231" s="44"/>
      <c r="Q231" s="44"/>
      <c r="R231" s="44"/>
      <c r="S231" s="44"/>
      <c r="T231" s="44"/>
      <c r="U231" s="44"/>
      <c r="V231" s="44"/>
      <c r="W231" s="44"/>
      <c r="X231" s="46" t="s">
        <v>122</v>
      </c>
      <c r="Y231" s="44" t="s">
        <v>123</v>
      </c>
      <c r="Z231" s="44" t="s">
        <v>124</v>
      </c>
      <c r="AA231" s="44" t="s">
        <v>124</v>
      </c>
      <c r="AB231" s="44" t="s">
        <v>124</v>
      </c>
      <c r="AC231" s="44" t="s">
        <v>124</v>
      </c>
      <c r="AD231" s="50">
        <v>20</v>
      </c>
      <c r="AE231" s="110">
        <v>39</v>
      </c>
      <c r="AF231" s="30" t="s">
        <v>447</v>
      </c>
      <c r="AG231" s="54" t="s">
        <v>747</v>
      </c>
      <c r="AH231" s="30"/>
    </row>
    <row r="232" s="4" customFormat="1" ht="35.1" customHeight="1" spans="1:34">
      <c r="A232" s="28"/>
      <c r="B232" s="29" t="s">
        <v>748</v>
      </c>
      <c r="C232" s="29" t="s">
        <v>749</v>
      </c>
      <c r="D232" s="30" t="s">
        <v>144</v>
      </c>
      <c r="E232" s="30" t="s">
        <v>177</v>
      </c>
      <c r="F232" s="28" t="s">
        <v>119</v>
      </c>
      <c r="G232" s="30" t="s">
        <v>469</v>
      </c>
      <c r="H232" s="28" t="s">
        <v>470</v>
      </c>
      <c r="I232" s="28">
        <v>13992520001</v>
      </c>
      <c r="J232" s="44">
        <f t="shared" si="39"/>
        <v>70</v>
      </c>
      <c r="K232" s="44">
        <f t="shared" si="40"/>
        <v>70</v>
      </c>
      <c r="L232" s="44"/>
      <c r="M232" s="44">
        <v>70</v>
      </c>
      <c r="N232" s="44"/>
      <c r="O232" s="44"/>
      <c r="P232" s="44"/>
      <c r="Q232" s="44"/>
      <c r="R232" s="44"/>
      <c r="S232" s="44"/>
      <c r="T232" s="44"/>
      <c r="U232" s="44"/>
      <c r="V232" s="44"/>
      <c r="W232" s="44"/>
      <c r="X232" s="46" t="s">
        <v>122</v>
      </c>
      <c r="Y232" s="44" t="s">
        <v>123</v>
      </c>
      <c r="Z232" s="44" t="s">
        <v>124</v>
      </c>
      <c r="AA232" s="44" t="s">
        <v>124</v>
      </c>
      <c r="AB232" s="44" t="s">
        <v>124</v>
      </c>
      <c r="AC232" s="44" t="s">
        <v>124</v>
      </c>
      <c r="AD232" s="50">
        <v>31</v>
      </c>
      <c r="AE232" s="110">
        <v>170</v>
      </c>
      <c r="AF232" s="30" t="s">
        <v>447</v>
      </c>
      <c r="AG232" s="54" t="s">
        <v>750</v>
      </c>
      <c r="AH232" s="30"/>
    </row>
    <row r="233" s="4" customFormat="1" ht="50" customHeight="1" spans="1:34">
      <c r="A233" s="28"/>
      <c r="B233" s="29" t="s">
        <v>751</v>
      </c>
      <c r="C233" s="29" t="s">
        <v>752</v>
      </c>
      <c r="D233" s="30" t="s">
        <v>134</v>
      </c>
      <c r="E233" s="30" t="s">
        <v>135</v>
      </c>
      <c r="F233" s="28" t="s">
        <v>119</v>
      </c>
      <c r="G233" s="30" t="s">
        <v>120</v>
      </c>
      <c r="H233" s="28" t="s">
        <v>121</v>
      </c>
      <c r="I233" s="28">
        <v>13309151917</v>
      </c>
      <c r="J233" s="44">
        <f t="shared" si="39"/>
        <v>50</v>
      </c>
      <c r="K233" s="44">
        <f t="shared" si="40"/>
        <v>50</v>
      </c>
      <c r="L233" s="44"/>
      <c r="M233" s="44">
        <v>50</v>
      </c>
      <c r="N233" s="44"/>
      <c r="O233" s="44"/>
      <c r="P233" s="44"/>
      <c r="Q233" s="44"/>
      <c r="R233" s="44"/>
      <c r="S233" s="44"/>
      <c r="T233" s="44"/>
      <c r="U233" s="44"/>
      <c r="V233" s="44"/>
      <c r="W233" s="44"/>
      <c r="X233" s="46" t="s">
        <v>122</v>
      </c>
      <c r="Y233" s="44" t="s">
        <v>123</v>
      </c>
      <c r="Z233" s="44" t="s">
        <v>124</v>
      </c>
      <c r="AA233" s="44" t="s">
        <v>124</v>
      </c>
      <c r="AB233" s="44" t="s">
        <v>124</v>
      </c>
      <c r="AC233" s="44" t="s">
        <v>124</v>
      </c>
      <c r="AD233" s="50">
        <v>50</v>
      </c>
      <c r="AE233" s="110">
        <v>105</v>
      </c>
      <c r="AF233" s="30" t="s">
        <v>447</v>
      </c>
      <c r="AG233" s="54" t="s">
        <v>753</v>
      </c>
      <c r="AH233" s="30"/>
    </row>
    <row r="234" s="4" customFormat="1" ht="49" customHeight="1" spans="1:34">
      <c r="A234" s="28"/>
      <c r="B234" s="29" t="s">
        <v>754</v>
      </c>
      <c r="C234" s="29" t="s">
        <v>755</v>
      </c>
      <c r="D234" s="30" t="s">
        <v>181</v>
      </c>
      <c r="E234" s="30" t="s">
        <v>261</v>
      </c>
      <c r="F234" s="28" t="s">
        <v>119</v>
      </c>
      <c r="G234" s="30" t="s">
        <v>432</v>
      </c>
      <c r="H234" s="30" t="s">
        <v>433</v>
      </c>
      <c r="I234" s="30">
        <v>18091561977</v>
      </c>
      <c r="J234" s="44">
        <f t="shared" si="39"/>
        <v>350</v>
      </c>
      <c r="K234" s="44">
        <f t="shared" si="40"/>
        <v>350</v>
      </c>
      <c r="L234" s="44">
        <v>350</v>
      </c>
      <c r="M234" s="44"/>
      <c r="N234" s="44"/>
      <c r="O234" s="44"/>
      <c r="P234" s="44"/>
      <c r="Q234" s="44"/>
      <c r="R234" s="44"/>
      <c r="S234" s="44"/>
      <c r="T234" s="44"/>
      <c r="U234" s="44"/>
      <c r="V234" s="44"/>
      <c r="W234" s="44"/>
      <c r="X234" s="46" t="s">
        <v>122</v>
      </c>
      <c r="Y234" s="44" t="s">
        <v>123</v>
      </c>
      <c r="Z234" s="44" t="s">
        <v>124</v>
      </c>
      <c r="AA234" s="44" t="s">
        <v>124</v>
      </c>
      <c r="AB234" s="44" t="s">
        <v>124</v>
      </c>
      <c r="AC234" s="44" t="s">
        <v>124</v>
      </c>
      <c r="AD234" s="50">
        <v>50</v>
      </c>
      <c r="AE234" s="110">
        <v>78</v>
      </c>
      <c r="AF234" s="30" t="s">
        <v>447</v>
      </c>
      <c r="AG234" s="54" t="s">
        <v>689</v>
      </c>
      <c r="AH234" s="30"/>
    </row>
    <row r="235" s="4" customFormat="1" ht="35.1" customHeight="1" spans="1:34">
      <c r="A235" s="28"/>
      <c r="B235" s="29" t="s">
        <v>756</v>
      </c>
      <c r="C235" s="29" t="s">
        <v>757</v>
      </c>
      <c r="D235" s="30" t="s">
        <v>148</v>
      </c>
      <c r="E235" s="30" t="s">
        <v>758</v>
      </c>
      <c r="F235" s="28" t="s">
        <v>119</v>
      </c>
      <c r="G235" s="30" t="s">
        <v>469</v>
      </c>
      <c r="H235" s="28" t="s">
        <v>470</v>
      </c>
      <c r="I235" s="28">
        <v>13992520001</v>
      </c>
      <c r="J235" s="44">
        <f t="shared" si="39"/>
        <v>500</v>
      </c>
      <c r="K235" s="44">
        <f t="shared" si="40"/>
        <v>500</v>
      </c>
      <c r="L235" s="44">
        <v>500</v>
      </c>
      <c r="M235" s="44"/>
      <c r="N235" s="44"/>
      <c r="O235" s="44"/>
      <c r="P235" s="44"/>
      <c r="Q235" s="44"/>
      <c r="R235" s="44"/>
      <c r="S235" s="44"/>
      <c r="T235" s="44"/>
      <c r="U235" s="44"/>
      <c r="V235" s="44"/>
      <c r="W235" s="44"/>
      <c r="X235" s="46" t="s">
        <v>122</v>
      </c>
      <c r="Y235" s="44" t="s">
        <v>123</v>
      </c>
      <c r="Z235" s="44" t="s">
        <v>123</v>
      </c>
      <c r="AA235" s="44" t="s">
        <v>124</v>
      </c>
      <c r="AB235" s="44" t="s">
        <v>124</v>
      </c>
      <c r="AC235" s="44" t="s">
        <v>124</v>
      </c>
      <c r="AD235" s="50">
        <v>111</v>
      </c>
      <c r="AE235" s="110">
        <v>327</v>
      </c>
      <c r="AF235" s="30" t="s">
        <v>447</v>
      </c>
      <c r="AG235" s="54" t="s">
        <v>759</v>
      </c>
      <c r="AH235" s="30"/>
    </row>
    <row r="236" s="4" customFormat="1" ht="35.1" customHeight="1" spans="1:34">
      <c r="A236" s="28"/>
      <c r="B236" s="29" t="s">
        <v>760</v>
      </c>
      <c r="C236" s="29" t="s">
        <v>761</v>
      </c>
      <c r="D236" s="30" t="s">
        <v>144</v>
      </c>
      <c r="E236" s="30" t="s">
        <v>531</v>
      </c>
      <c r="F236" s="28" t="s">
        <v>119</v>
      </c>
      <c r="G236" s="30" t="s">
        <v>469</v>
      </c>
      <c r="H236" s="28" t="s">
        <v>470</v>
      </c>
      <c r="I236" s="28">
        <v>13992520001</v>
      </c>
      <c r="J236" s="44">
        <f t="shared" si="39"/>
        <v>400</v>
      </c>
      <c r="K236" s="44">
        <f t="shared" si="40"/>
        <v>400</v>
      </c>
      <c r="L236" s="44">
        <v>400</v>
      </c>
      <c r="M236" s="44"/>
      <c r="N236" s="44"/>
      <c r="O236" s="44"/>
      <c r="P236" s="44"/>
      <c r="Q236" s="44"/>
      <c r="R236" s="44"/>
      <c r="S236" s="44"/>
      <c r="T236" s="44"/>
      <c r="U236" s="44"/>
      <c r="V236" s="44"/>
      <c r="W236" s="44"/>
      <c r="X236" s="46" t="s">
        <v>122</v>
      </c>
      <c r="Y236" s="44" t="s">
        <v>123</v>
      </c>
      <c r="Z236" s="44" t="s">
        <v>124</v>
      </c>
      <c r="AA236" s="44" t="s">
        <v>124</v>
      </c>
      <c r="AB236" s="44" t="s">
        <v>124</v>
      </c>
      <c r="AC236" s="44" t="s">
        <v>124</v>
      </c>
      <c r="AD236" s="50">
        <v>128</v>
      </c>
      <c r="AE236" s="110">
        <v>254</v>
      </c>
      <c r="AF236" s="30" t="s">
        <v>447</v>
      </c>
      <c r="AG236" s="54" t="s">
        <v>762</v>
      </c>
      <c r="AH236" s="30"/>
    </row>
    <row r="237" s="4" customFormat="1" ht="59" customHeight="1" spans="1:34">
      <c r="A237" s="28"/>
      <c r="B237" s="29" t="s">
        <v>763</v>
      </c>
      <c r="C237" s="29" t="s">
        <v>764</v>
      </c>
      <c r="D237" s="30" t="s">
        <v>190</v>
      </c>
      <c r="E237" s="30" t="s">
        <v>367</v>
      </c>
      <c r="F237" s="28" t="s">
        <v>119</v>
      </c>
      <c r="G237" s="30" t="s">
        <v>469</v>
      </c>
      <c r="H237" s="28" t="s">
        <v>470</v>
      </c>
      <c r="I237" s="28">
        <v>13992520001</v>
      </c>
      <c r="J237" s="44">
        <f t="shared" si="39"/>
        <v>90</v>
      </c>
      <c r="K237" s="44">
        <f t="shared" si="40"/>
        <v>45</v>
      </c>
      <c r="L237" s="44"/>
      <c r="M237" s="44">
        <v>45</v>
      </c>
      <c r="N237" s="44"/>
      <c r="O237" s="44"/>
      <c r="P237" s="30">
        <v>45</v>
      </c>
      <c r="Q237" s="44"/>
      <c r="R237" s="44"/>
      <c r="S237" s="44"/>
      <c r="T237" s="44"/>
      <c r="U237" s="44"/>
      <c r="V237" s="44"/>
      <c r="W237" s="44"/>
      <c r="X237" s="46" t="s">
        <v>122</v>
      </c>
      <c r="Y237" s="44" t="s">
        <v>123</v>
      </c>
      <c r="Z237" s="44" t="s">
        <v>123</v>
      </c>
      <c r="AA237" s="44" t="s">
        <v>124</v>
      </c>
      <c r="AB237" s="44" t="s">
        <v>124</v>
      </c>
      <c r="AC237" s="44" t="s">
        <v>124</v>
      </c>
      <c r="AD237" s="50">
        <v>369</v>
      </c>
      <c r="AE237" s="110">
        <v>1096</v>
      </c>
      <c r="AF237" s="30" t="s">
        <v>447</v>
      </c>
      <c r="AG237" s="54" t="s">
        <v>765</v>
      </c>
      <c r="AH237" s="30"/>
    </row>
    <row r="238" s="4" customFormat="1" ht="62" customHeight="1" spans="1:34">
      <c r="A238" s="28"/>
      <c r="B238" s="29" t="s">
        <v>766</v>
      </c>
      <c r="C238" s="29" t="s">
        <v>767</v>
      </c>
      <c r="D238" s="30" t="s">
        <v>148</v>
      </c>
      <c r="E238" s="30" t="s">
        <v>186</v>
      </c>
      <c r="F238" s="28" t="s">
        <v>119</v>
      </c>
      <c r="G238" s="30" t="s">
        <v>469</v>
      </c>
      <c r="H238" s="28" t="s">
        <v>470</v>
      </c>
      <c r="I238" s="28">
        <v>13992520001</v>
      </c>
      <c r="J238" s="44">
        <f t="shared" si="39"/>
        <v>632</v>
      </c>
      <c r="K238" s="44">
        <f t="shared" si="40"/>
        <v>632</v>
      </c>
      <c r="L238" s="44"/>
      <c r="M238" s="44"/>
      <c r="N238" s="44"/>
      <c r="O238" s="44">
        <v>632</v>
      </c>
      <c r="P238" s="44"/>
      <c r="Q238" s="44"/>
      <c r="R238" s="44"/>
      <c r="S238" s="44"/>
      <c r="T238" s="44"/>
      <c r="U238" s="44"/>
      <c r="V238" s="44"/>
      <c r="W238" s="44"/>
      <c r="X238" s="46" t="s">
        <v>122</v>
      </c>
      <c r="Y238" s="44" t="s">
        <v>123</v>
      </c>
      <c r="Z238" s="44" t="s">
        <v>124</v>
      </c>
      <c r="AA238" s="44" t="s">
        <v>124</v>
      </c>
      <c r="AB238" s="44" t="s">
        <v>124</v>
      </c>
      <c r="AC238" s="44" t="s">
        <v>124</v>
      </c>
      <c r="AD238" s="50">
        <v>100</v>
      </c>
      <c r="AE238" s="110">
        <v>296</v>
      </c>
      <c r="AF238" s="30" t="s">
        <v>447</v>
      </c>
      <c r="AG238" s="54" t="s">
        <v>768</v>
      </c>
      <c r="AH238" s="30"/>
    </row>
    <row r="239" s="4" customFormat="1" ht="35.1" customHeight="1" spans="1:34">
      <c r="A239" s="28"/>
      <c r="B239" s="29" t="s">
        <v>769</v>
      </c>
      <c r="C239" s="29" t="s">
        <v>770</v>
      </c>
      <c r="D239" s="30" t="s">
        <v>148</v>
      </c>
      <c r="E239" s="30" t="s">
        <v>771</v>
      </c>
      <c r="F239" s="28" t="s">
        <v>119</v>
      </c>
      <c r="G239" s="30" t="s">
        <v>469</v>
      </c>
      <c r="H239" s="28" t="s">
        <v>470</v>
      </c>
      <c r="I239" s="28">
        <v>13992520001</v>
      </c>
      <c r="J239" s="44">
        <f t="shared" si="39"/>
        <v>65</v>
      </c>
      <c r="K239" s="44">
        <f t="shared" si="40"/>
        <v>65</v>
      </c>
      <c r="L239" s="44">
        <v>65</v>
      </c>
      <c r="M239" s="44"/>
      <c r="N239" s="44"/>
      <c r="O239" s="44"/>
      <c r="P239" s="44"/>
      <c r="Q239" s="44"/>
      <c r="R239" s="44"/>
      <c r="S239" s="44"/>
      <c r="T239" s="44"/>
      <c r="U239" s="44"/>
      <c r="V239" s="44"/>
      <c r="W239" s="44"/>
      <c r="X239" s="46" t="s">
        <v>122</v>
      </c>
      <c r="Y239" s="44" t="s">
        <v>123</v>
      </c>
      <c r="Z239" s="44" t="s">
        <v>123</v>
      </c>
      <c r="AA239" s="44" t="s">
        <v>124</v>
      </c>
      <c r="AB239" s="44" t="s">
        <v>124</v>
      </c>
      <c r="AC239" s="44" t="s">
        <v>124</v>
      </c>
      <c r="AD239" s="50">
        <v>32</v>
      </c>
      <c r="AE239" s="110">
        <v>178</v>
      </c>
      <c r="AF239" s="30" t="s">
        <v>447</v>
      </c>
      <c r="AG239" s="54" t="s">
        <v>772</v>
      </c>
      <c r="AH239" s="30"/>
    </row>
    <row r="240" s="4" customFormat="1" ht="35.1" customHeight="1" spans="1:34">
      <c r="A240" s="28"/>
      <c r="B240" s="29" t="s">
        <v>773</v>
      </c>
      <c r="C240" s="29" t="s">
        <v>774</v>
      </c>
      <c r="D240" s="30" t="s">
        <v>195</v>
      </c>
      <c r="E240" s="30" t="s">
        <v>269</v>
      </c>
      <c r="F240" s="28" t="s">
        <v>119</v>
      </c>
      <c r="G240" s="30" t="s">
        <v>469</v>
      </c>
      <c r="H240" s="28" t="s">
        <v>470</v>
      </c>
      <c r="I240" s="28">
        <v>13992520001</v>
      </c>
      <c r="J240" s="44">
        <f t="shared" si="39"/>
        <v>45</v>
      </c>
      <c r="K240" s="44">
        <f t="shared" si="40"/>
        <v>45</v>
      </c>
      <c r="L240" s="44">
        <v>45</v>
      </c>
      <c r="M240" s="44"/>
      <c r="N240" s="44"/>
      <c r="O240" s="44"/>
      <c r="P240" s="44"/>
      <c r="Q240" s="44"/>
      <c r="R240" s="44"/>
      <c r="S240" s="44"/>
      <c r="T240" s="44"/>
      <c r="U240" s="44"/>
      <c r="V240" s="44"/>
      <c r="W240" s="44"/>
      <c r="X240" s="46" t="s">
        <v>122</v>
      </c>
      <c r="Y240" s="44" t="s">
        <v>123</v>
      </c>
      <c r="Z240" s="44" t="s">
        <v>123</v>
      </c>
      <c r="AA240" s="44" t="s">
        <v>124</v>
      </c>
      <c r="AB240" s="44" t="s">
        <v>124</v>
      </c>
      <c r="AC240" s="44" t="s">
        <v>124</v>
      </c>
      <c r="AD240" s="50">
        <v>31</v>
      </c>
      <c r="AE240" s="110">
        <v>97</v>
      </c>
      <c r="AF240" s="30" t="s">
        <v>447</v>
      </c>
      <c r="AG240" s="54" t="s">
        <v>775</v>
      </c>
      <c r="AH240" s="30"/>
    </row>
    <row r="241" s="4" customFormat="1" ht="35.1" customHeight="1" spans="1:34">
      <c r="A241" s="28"/>
      <c r="B241" s="29" t="s">
        <v>776</v>
      </c>
      <c r="C241" s="29" t="s">
        <v>777</v>
      </c>
      <c r="D241" s="30" t="s">
        <v>190</v>
      </c>
      <c r="E241" s="30" t="s">
        <v>367</v>
      </c>
      <c r="F241" s="28" t="s">
        <v>119</v>
      </c>
      <c r="G241" s="30" t="s">
        <v>469</v>
      </c>
      <c r="H241" s="28" t="s">
        <v>470</v>
      </c>
      <c r="I241" s="28">
        <v>13992520001</v>
      </c>
      <c r="J241" s="44">
        <f t="shared" si="39"/>
        <v>75</v>
      </c>
      <c r="K241" s="44">
        <f t="shared" si="40"/>
        <v>75</v>
      </c>
      <c r="L241" s="44">
        <v>75</v>
      </c>
      <c r="M241" s="44"/>
      <c r="N241" s="44"/>
      <c r="O241" s="44"/>
      <c r="P241" s="44"/>
      <c r="Q241" s="44"/>
      <c r="R241" s="44"/>
      <c r="S241" s="44"/>
      <c r="T241" s="44"/>
      <c r="U241" s="44"/>
      <c r="V241" s="44"/>
      <c r="W241" s="44"/>
      <c r="X241" s="46" t="s">
        <v>122</v>
      </c>
      <c r="Y241" s="44" t="s">
        <v>123</v>
      </c>
      <c r="Z241" s="44" t="s">
        <v>123</v>
      </c>
      <c r="AA241" s="44" t="s">
        <v>124</v>
      </c>
      <c r="AB241" s="44" t="s">
        <v>124</v>
      </c>
      <c r="AC241" s="44" t="s">
        <v>124</v>
      </c>
      <c r="AD241" s="50">
        <v>55</v>
      </c>
      <c r="AE241" s="110">
        <v>154</v>
      </c>
      <c r="AF241" s="30" t="s">
        <v>447</v>
      </c>
      <c r="AG241" s="54" t="s">
        <v>778</v>
      </c>
      <c r="AH241" s="30"/>
    </row>
    <row r="242" s="4" customFormat="1" ht="63" customHeight="1" spans="1:34">
      <c r="A242" s="28"/>
      <c r="B242" s="29" t="s">
        <v>779</v>
      </c>
      <c r="C242" s="29" t="s">
        <v>780</v>
      </c>
      <c r="D242" s="30" t="s">
        <v>195</v>
      </c>
      <c r="E242" s="30" t="s">
        <v>781</v>
      </c>
      <c r="F242" s="28" t="s">
        <v>119</v>
      </c>
      <c r="G242" s="30" t="s">
        <v>469</v>
      </c>
      <c r="H242" s="30" t="s">
        <v>470</v>
      </c>
      <c r="I242" s="57">
        <v>13992520001</v>
      </c>
      <c r="J242" s="44">
        <f t="shared" si="39"/>
        <v>107</v>
      </c>
      <c r="K242" s="44">
        <f t="shared" si="40"/>
        <v>107</v>
      </c>
      <c r="L242" s="44">
        <v>95</v>
      </c>
      <c r="M242" s="44"/>
      <c r="N242" s="44">
        <v>12</v>
      </c>
      <c r="O242" s="44"/>
      <c r="P242" s="44"/>
      <c r="Q242" s="44"/>
      <c r="R242" s="44"/>
      <c r="S242" s="44"/>
      <c r="T242" s="44"/>
      <c r="U242" s="44"/>
      <c r="V242" s="44"/>
      <c r="W242" s="44"/>
      <c r="X242" s="46" t="s">
        <v>122</v>
      </c>
      <c r="Y242" s="44" t="s">
        <v>123</v>
      </c>
      <c r="Z242" s="44" t="s">
        <v>123</v>
      </c>
      <c r="AA242" s="44" t="s">
        <v>124</v>
      </c>
      <c r="AB242" s="44" t="s">
        <v>124</v>
      </c>
      <c r="AC242" s="44" t="s">
        <v>124</v>
      </c>
      <c r="AD242" s="50">
        <v>35</v>
      </c>
      <c r="AE242" s="50">
        <v>87</v>
      </c>
      <c r="AF242" s="30" t="s">
        <v>447</v>
      </c>
      <c r="AG242" s="54" t="s">
        <v>782</v>
      </c>
      <c r="AH242" s="30"/>
    </row>
    <row r="243" s="4" customFormat="1" ht="52" customHeight="1" spans="1:34">
      <c r="A243" s="28"/>
      <c r="B243" s="29" t="s">
        <v>783</v>
      </c>
      <c r="C243" s="29" t="s">
        <v>784</v>
      </c>
      <c r="D243" s="30" t="s">
        <v>129</v>
      </c>
      <c r="E243" s="30" t="s">
        <v>333</v>
      </c>
      <c r="F243" s="28" t="s">
        <v>119</v>
      </c>
      <c r="G243" s="30" t="s">
        <v>469</v>
      </c>
      <c r="H243" s="30" t="s">
        <v>470</v>
      </c>
      <c r="I243" s="57">
        <v>13992520001</v>
      </c>
      <c r="J243" s="44">
        <f t="shared" si="39"/>
        <v>60</v>
      </c>
      <c r="K243" s="44">
        <f t="shared" si="40"/>
        <v>60</v>
      </c>
      <c r="L243" s="44">
        <v>60</v>
      </c>
      <c r="M243" s="44"/>
      <c r="N243" s="44"/>
      <c r="O243" s="44"/>
      <c r="P243" s="44"/>
      <c r="Q243" s="44"/>
      <c r="R243" s="44"/>
      <c r="S243" s="44"/>
      <c r="T243" s="44"/>
      <c r="U243" s="44"/>
      <c r="V243" s="44"/>
      <c r="W243" s="44"/>
      <c r="X243" s="46" t="s">
        <v>122</v>
      </c>
      <c r="Y243" s="44" t="s">
        <v>123</v>
      </c>
      <c r="Z243" s="44" t="s">
        <v>123</v>
      </c>
      <c r="AA243" s="44" t="s">
        <v>124</v>
      </c>
      <c r="AB243" s="44" t="s">
        <v>124</v>
      </c>
      <c r="AC243" s="44" t="s">
        <v>124</v>
      </c>
      <c r="AD243" s="50">
        <v>25</v>
      </c>
      <c r="AE243" s="50">
        <v>64</v>
      </c>
      <c r="AF243" s="30" t="s">
        <v>447</v>
      </c>
      <c r="AG243" s="54" t="s">
        <v>785</v>
      </c>
      <c r="AH243" s="30"/>
    </row>
    <row r="244" s="4" customFormat="1" ht="92" customHeight="1" spans="1:34">
      <c r="A244" s="28"/>
      <c r="B244" s="29" t="s">
        <v>786</v>
      </c>
      <c r="C244" s="29" t="s">
        <v>787</v>
      </c>
      <c r="D244" s="30" t="s">
        <v>134</v>
      </c>
      <c r="E244" s="30" t="s">
        <v>788</v>
      </c>
      <c r="F244" s="28" t="s">
        <v>119</v>
      </c>
      <c r="G244" s="30" t="s">
        <v>469</v>
      </c>
      <c r="H244" s="30" t="s">
        <v>470</v>
      </c>
      <c r="I244" s="57">
        <v>13992520001</v>
      </c>
      <c r="J244" s="44">
        <f t="shared" si="39"/>
        <v>81</v>
      </c>
      <c r="K244" s="44">
        <f t="shared" si="40"/>
        <v>81</v>
      </c>
      <c r="L244" s="44"/>
      <c r="M244" s="44"/>
      <c r="N244" s="44">
        <v>81</v>
      </c>
      <c r="O244" s="44"/>
      <c r="P244" s="44"/>
      <c r="Q244" s="44"/>
      <c r="R244" s="44"/>
      <c r="S244" s="44"/>
      <c r="T244" s="44"/>
      <c r="U244" s="44"/>
      <c r="V244" s="44"/>
      <c r="W244" s="44"/>
      <c r="X244" s="46" t="s">
        <v>122</v>
      </c>
      <c r="Y244" s="44" t="s">
        <v>123</v>
      </c>
      <c r="Z244" s="44" t="s">
        <v>123</v>
      </c>
      <c r="AA244" s="44" t="s">
        <v>124</v>
      </c>
      <c r="AB244" s="44" t="s">
        <v>124</v>
      </c>
      <c r="AC244" s="44" t="s">
        <v>124</v>
      </c>
      <c r="AD244" s="50">
        <v>26</v>
      </c>
      <c r="AE244" s="50">
        <v>78</v>
      </c>
      <c r="AF244" s="30" t="s">
        <v>447</v>
      </c>
      <c r="AG244" s="54" t="s">
        <v>689</v>
      </c>
      <c r="AH244" s="30"/>
    </row>
    <row r="245" s="4" customFormat="1" ht="70" customHeight="1" spans="1:34">
      <c r="A245" s="28"/>
      <c r="B245" s="29" t="s">
        <v>789</v>
      </c>
      <c r="C245" s="29" t="s">
        <v>790</v>
      </c>
      <c r="D245" s="30" t="s">
        <v>157</v>
      </c>
      <c r="E245" s="30" t="s">
        <v>791</v>
      </c>
      <c r="F245" s="28" t="s">
        <v>119</v>
      </c>
      <c r="G245" s="30" t="s">
        <v>469</v>
      </c>
      <c r="H245" s="30" t="s">
        <v>470</v>
      </c>
      <c r="I245" s="57">
        <v>13992520001</v>
      </c>
      <c r="J245" s="44">
        <f t="shared" si="39"/>
        <v>42</v>
      </c>
      <c r="K245" s="44">
        <f t="shared" si="40"/>
        <v>42</v>
      </c>
      <c r="L245" s="44"/>
      <c r="M245" s="44"/>
      <c r="N245" s="44">
        <v>42</v>
      </c>
      <c r="O245" s="44"/>
      <c r="P245" s="44"/>
      <c r="Q245" s="44"/>
      <c r="R245" s="44"/>
      <c r="S245" s="44"/>
      <c r="T245" s="44"/>
      <c r="U245" s="44"/>
      <c r="V245" s="44"/>
      <c r="W245" s="44"/>
      <c r="X245" s="46" t="s">
        <v>122</v>
      </c>
      <c r="Y245" s="44" t="s">
        <v>123</v>
      </c>
      <c r="Z245" s="44" t="s">
        <v>123</v>
      </c>
      <c r="AA245" s="44" t="s">
        <v>124</v>
      </c>
      <c r="AB245" s="44" t="s">
        <v>124</v>
      </c>
      <c r="AC245" s="44" t="s">
        <v>124</v>
      </c>
      <c r="AD245" s="50">
        <v>23</v>
      </c>
      <c r="AE245" s="50">
        <v>62</v>
      </c>
      <c r="AF245" s="30" t="s">
        <v>447</v>
      </c>
      <c r="AG245" s="54" t="s">
        <v>792</v>
      </c>
      <c r="AH245" s="30"/>
    </row>
    <row r="246" s="4" customFormat="1" ht="119" customHeight="1" spans="1:34">
      <c r="A246" s="28"/>
      <c r="B246" s="29" t="s">
        <v>793</v>
      </c>
      <c r="C246" s="29" t="s">
        <v>794</v>
      </c>
      <c r="D246" s="30" t="s">
        <v>117</v>
      </c>
      <c r="E246" s="30" t="s">
        <v>795</v>
      </c>
      <c r="F246" s="28" t="s">
        <v>119</v>
      </c>
      <c r="G246" s="30" t="s">
        <v>469</v>
      </c>
      <c r="H246" s="30" t="s">
        <v>470</v>
      </c>
      <c r="I246" s="57">
        <v>13992520001</v>
      </c>
      <c r="J246" s="44">
        <f t="shared" si="39"/>
        <v>175</v>
      </c>
      <c r="K246" s="44">
        <f t="shared" si="40"/>
        <v>175</v>
      </c>
      <c r="L246" s="44">
        <v>175</v>
      </c>
      <c r="M246" s="44"/>
      <c r="N246" s="44"/>
      <c r="O246" s="44"/>
      <c r="P246" s="44"/>
      <c r="Q246" s="44"/>
      <c r="R246" s="44"/>
      <c r="S246" s="44"/>
      <c r="T246" s="44"/>
      <c r="U246" s="44"/>
      <c r="V246" s="44"/>
      <c r="W246" s="44"/>
      <c r="X246" s="46" t="s">
        <v>122</v>
      </c>
      <c r="Y246" s="44" t="s">
        <v>123</v>
      </c>
      <c r="Z246" s="44" t="s">
        <v>123</v>
      </c>
      <c r="AA246" s="44" t="s">
        <v>124</v>
      </c>
      <c r="AB246" s="44" t="s">
        <v>124</v>
      </c>
      <c r="AC246" s="44" t="s">
        <v>124</v>
      </c>
      <c r="AD246" s="50">
        <v>50</v>
      </c>
      <c r="AE246" s="50">
        <v>132</v>
      </c>
      <c r="AF246" s="30" t="s">
        <v>447</v>
      </c>
      <c r="AG246" s="54" t="s">
        <v>796</v>
      </c>
      <c r="AH246" s="30"/>
    </row>
    <row r="247" s="4" customFormat="1" ht="70" customHeight="1" spans="1:34">
      <c r="A247" s="28"/>
      <c r="B247" s="29" t="s">
        <v>797</v>
      </c>
      <c r="C247" s="29" t="s">
        <v>798</v>
      </c>
      <c r="D247" s="30" t="s">
        <v>181</v>
      </c>
      <c r="E247" s="30" t="s">
        <v>799</v>
      </c>
      <c r="F247" s="28" t="s">
        <v>119</v>
      </c>
      <c r="G247" s="30" t="s">
        <v>469</v>
      </c>
      <c r="H247" s="30" t="s">
        <v>470</v>
      </c>
      <c r="I247" s="57">
        <v>13992520001</v>
      </c>
      <c r="J247" s="44">
        <f t="shared" si="39"/>
        <v>90</v>
      </c>
      <c r="K247" s="44">
        <f t="shared" si="40"/>
        <v>90</v>
      </c>
      <c r="L247" s="44"/>
      <c r="M247" s="44"/>
      <c r="N247" s="44">
        <v>90</v>
      </c>
      <c r="O247" s="44"/>
      <c r="P247" s="44"/>
      <c r="Q247" s="44"/>
      <c r="R247" s="44"/>
      <c r="S247" s="44"/>
      <c r="T247" s="44"/>
      <c r="U247" s="44"/>
      <c r="V247" s="44"/>
      <c r="W247" s="44"/>
      <c r="X247" s="46" t="s">
        <v>122</v>
      </c>
      <c r="Y247" s="44" t="s">
        <v>123</v>
      </c>
      <c r="Z247" s="44" t="s">
        <v>123</v>
      </c>
      <c r="AA247" s="44" t="s">
        <v>124</v>
      </c>
      <c r="AB247" s="44" t="s">
        <v>124</v>
      </c>
      <c r="AC247" s="44" t="s">
        <v>124</v>
      </c>
      <c r="AD247" s="50">
        <v>31</v>
      </c>
      <c r="AE247" s="50">
        <v>62</v>
      </c>
      <c r="AF247" s="30" t="s">
        <v>447</v>
      </c>
      <c r="AG247" s="54" t="s">
        <v>792</v>
      </c>
      <c r="AH247" s="30"/>
    </row>
    <row r="248" s="4" customFormat="1" ht="83" customHeight="1" spans="1:34">
      <c r="A248" s="28"/>
      <c r="B248" s="29" t="s">
        <v>800</v>
      </c>
      <c r="C248" s="29" t="s">
        <v>801</v>
      </c>
      <c r="D248" s="30" t="s">
        <v>144</v>
      </c>
      <c r="E248" s="30" t="s">
        <v>802</v>
      </c>
      <c r="F248" s="28" t="s">
        <v>119</v>
      </c>
      <c r="G248" s="30" t="s">
        <v>469</v>
      </c>
      <c r="H248" s="30" t="s">
        <v>470</v>
      </c>
      <c r="I248" s="57">
        <v>13992520001</v>
      </c>
      <c r="J248" s="44">
        <f t="shared" si="39"/>
        <v>100</v>
      </c>
      <c r="K248" s="44">
        <f t="shared" si="40"/>
        <v>100</v>
      </c>
      <c r="L248" s="44"/>
      <c r="M248" s="44"/>
      <c r="N248" s="44">
        <v>100</v>
      </c>
      <c r="O248" s="44"/>
      <c r="P248" s="44"/>
      <c r="Q248" s="44"/>
      <c r="R248" s="44"/>
      <c r="S248" s="44"/>
      <c r="T248" s="44"/>
      <c r="U248" s="44"/>
      <c r="V248" s="44"/>
      <c r="W248" s="44"/>
      <c r="X248" s="46" t="s">
        <v>122</v>
      </c>
      <c r="Y248" s="44" t="s">
        <v>123</v>
      </c>
      <c r="Z248" s="44" t="s">
        <v>123</v>
      </c>
      <c r="AA248" s="44" t="s">
        <v>124</v>
      </c>
      <c r="AB248" s="44" t="s">
        <v>124</v>
      </c>
      <c r="AC248" s="44" t="s">
        <v>124</v>
      </c>
      <c r="AD248" s="50">
        <v>34</v>
      </c>
      <c r="AE248" s="50">
        <v>53</v>
      </c>
      <c r="AF248" s="30" t="s">
        <v>447</v>
      </c>
      <c r="AG248" s="54" t="s">
        <v>703</v>
      </c>
      <c r="AH248" s="30"/>
    </row>
    <row r="249" s="4" customFormat="1" ht="163" customHeight="1" spans="1:34">
      <c r="A249" s="28"/>
      <c r="B249" s="29" t="s">
        <v>803</v>
      </c>
      <c r="C249" s="91" t="s">
        <v>804</v>
      </c>
      <c r="D249" s="30" t="s">
        <v>272</v>
      </c>
      <c r="E249" s="30" t="s">
        <v>805</v>
      </c>
      <c r="F249" s="28" t="s">
        <v>119</v>
      </c>
      <c r="G249" s="30" t="s">
        <v>469</v>
      </c>
      <c r="H249" s="30" t="s">
        <v>470</v>
      </c>
      <c r="I249" s="57">
        <v>13992520001</v>
      </c>
      <c r="J249" s="44">
        <f t="shared" si="39"/>
        <v>55</v>
      </c>
      <c r="K249" s="44">
        <f t="shared" si="40"/>
        <v>55</v>
      </c>
      <c r="L249" s="44"/>
      <c r="M249" s="44"/>
      <c r="N249" s="44">
        <v>55</v>
      </c>
      <c r="O249" s="44"/>
      <c r="P249" s="44"/>
      <c r="Q249" s="44"/>
      <c r="R249" s="44"/>
      <c r="S249" s="44"/>
      <c r="T249" s="44"/>
      <c r="U249" s="44"/>
      <c r="V249" s="44"/>
      <c r="W249" s="44"/>
      <c r="X249" s="46" t="s">
        <v>122</v>
      </c>
      <c r="Y249" s="44" t="s">
        <v>123</v>
      </c>
      <c r="Z249" s="44" t="s">
        <v>123</v>
      </c>
      <c r="AA249" s="44" t="s">
        <v>124</v>
      </c>
      <c r="AB249" s="44" t="s">
        <v>124</v>
      </c>
      <c r="AC249" s="44" t="s">
        <v>124</v>
      </c>
      <c r="AD249" s="50">
        <v>23</v>
      </c>
      <c r="AE249" s="50">
        <v>58</v>
      </c>
      <c r="AF249" s="30" t="s">
        <v>447</v>
      </c>
      <c r="AG249" s="54" t="s">
        <v>806</v>
      </c>
      <c r="AH249" s="30"/>
    </row>
    <row r="250" s="4" customFormat="1" ht="98" customHeight="1" spans="1:34">
      <c r="A250" s="28"/>
      <c r="B250" s="29" t="s">
        <v>807</v>
      </c>
      <c r="C250" s="29" t="s">
        <v>808</v>
      </c>
      <c r="D250" s="30" t="s">
        <v>148</v>
      </c>
      <c r="E250" s="30" t="s">
        <v>809</v>
      </c>
      <c r="F250" s="28" t="s">
        <v>119</v>
      </c>
      <c r="G250" s="30" t="s">
        <v>469</v>
      </c>
      <c r="H250" s="30" t="s">
        <v>470</v>
      </c>
      <c r="I250" s="57">
        <v>13992520001</v>
      </c>
      <c r="J250" s="44">
        <f t="shared" si="39"/>
        <v>35</v>
      </c>
      <c r="K250" s="44">
        <f t="shared" si="40"/>
        <v>35</v>
      </c>
      <c r="L250" s="44"/>
      <c r="M250" s="44"/>
      <c r="N250" s="44">
        <v>35</v>
      </c>
      <c r="O250" s="44"/>
      <c r="P250" s="44"/>
      <c r="Q250" s="44"/>
      <c r="R250" s="44"/>
      <c r="S250" s="44"/>
      <c r="T250" s="44"/>
      <c r="U250" s="44"/>
      <c r="V250" s="44"/>
      <c r="W250" s="44"/>
      <c r="X250" s="46" t="s">
        <v>122</v>
      </c>
      <c r="Y250" s="44" t="s">
        <v>123</v>
      </c>
      <c r="Z250" s="44" t="s">
        <v>123</v>
      </c>
      <c r="AA250" s="44" t="s">
        <v>124</v>
      </c>
      <c r="AB250" s="44" t="s">
        <v>124</v>
      </c>
      <c r="AC250" s="44" t="s">
        <v>124</v>
      </c>
      <c r="AD250" s="50">
        <v>16</v>
      </c>
      <c r="AE250" s="50">
        <v>35</v>
      </c>
      <c r="AF250" s="30" t="s">
        <v>447</v>
      </c>
      <c r="AG250" s="54" t="s">
        <v>681</v>
      </c>
      <c r="AH250" s="30"/>
    </row>
    <row r="251" s="4" customFormat="1" ht="185" customHeight="1" spans="1:34">
      <c r="A251" s="28"/>
      <c r="B251" s="29" t="s">
        <v>810</v>
      </c>
      <c r="C251" s="91" t="s">
        <v>811</v>
      </c>
      <c r="D251" s="30" t="s">
        <v>190</v>
      </c>
      <c r="E251" s="30" t="s">
        <v>812</v>
      </c>
      <c r="F251" s="28" t="s">
        <v>119</v>
      </c>
      <c r="G251" s="30" t="s">
        <v>469</v>
      </c>
      <c r="H251" s="30" t="s">
        <v>470</v>
      </c>
      <c r="I251" s="57">
        <v>13992520001</v>
      </c>
      <c r="J251" s="44">
        <f t="shared" si="39"/>
        <v>96</v>
      </c>
      <c r="K251" s="44">
        <f t="shared" si="40"/>
        <v>96</v>
      </c>
      <c r="L251" s="44"/>
      <c r="M251" s="44"/>
      <c r="N251" s="44">
        <v>96</v>
      </c>
      <c r="O251" s="44"/>
      <c r="P251" s="44"/>
      <c r="Q251" s="44"/>
      <c r="R251" s="44"/>
      <c r="S251" s="44"/>
      <c r="T251" s="44"/>
      <c r="U251" s="44"/>
      <c r="V251" s="44"/>
      <c r="W251" s="44"/>
      <c r="X251" s="46" t="s">
        <v>122</v>
      </c>
      <c r="Y251" s="44" t="s">
        <v>123</v>
      </c>
      <c r="Z251" s="44" t="s">
        <v>123</v>
      </c>
      <c r="AA251" s="44" t="s">
        <v>124</v>
      </c>
      <c r="AB251" s="44" t="s">
        <v>124</v>
      </c>
      <c r="AC251" s="44" t="s">
        <v>124</v>
      </c>
      <c r="AD251" s="50">
        <v>32</v>
      </c>
      <c r="AE251" s="50">
        <v>68</v>
      </c>
      <c r="AF251" s="30" t="s">
        <v>447</v>
      </c>
      <c r="AG251" s="54" t="s">
        <v>813</v>
      </c>
      <c r="AH251" s="30"/>
    </row>
    <row r="252" s="4" customFormat="1" ht="152" customHeight="1" spans="1:34">
      <c r="A252" s="28"/>
      <c r="B252" s="29" t="s">
        <v>814</v>
      </c>
      <c r="C252" s="29" t="s">
        <v>815</v>
      </c>
      <c r="D252" s="30" t="s">
        <v>190</v>
      </c>
      <c r="E252" s="30" t="s">
        <v>816</v>
      </c>
      <c r="F252" s="28" t="s">
        <v>119</v>
      </c>
      <c r="G252" s="30" t="s">
        <v>469</v>
      </c>
      <c r="H252" s="30" t="s">
        <v>470</v>
      </c>
      <c r="I252" s="57">
        <v>13992520001</v>
      </c>
      <c r="J252" s="44">
        <f t="shared" si="39"/>
        <v>120</v>
      </c>
      <c r="K252" s="44">
        <f t="shared" si="40"/>
        <v>120</v>
      </c>
      <c r="L252" s="44"/>
      <c r="M252" s="44"/>
      <c r="N252" s="44">
        <v>120</v>
      </c>
      <c r="O252" s="44"/>
      <c r="P252" s="44"/>
      <c r="Q252" s="44"/>
      <c r="R252" s="44"/>
      <c r="S252" s="44"/>
      <c r="T252" s="44"/>
      <c r="U252" s="44"/>
      <c r="V252" s="44"/>
      <c r="W252" s="44"/>
      <c r="X252" s="46" t="s">
        <v>122</v>
      </c>
      <c r="Y252" s="44" t="s">
        <v>123</v>
      </c>
      <c r="Z252" s="44" t="s">
        <v>123</v>
      </c>
      <c r="AA252" s="44" t="s">
        <v>124</v>
      </c>
      <c r="AB252" s="44" t="s">
        <v>124</v>
      </c>
      <c r="AC252" s="44" t="s">
        <v>124</v>
      </c>
      <c r="AD252" s="50">
        <v>36</v>
      </c>
      <c r="AE252" s="50">
        <v>78</v>
      </c>
      <c r="AF252" s="30" t="s">
        <v>447</v>
      </c>
      <c r="AG252" s="54" t="s">
        <v>689</v>
      </c>
      <c r="AH252" s="30"/>
    </row>
    <row r="253" s="4" customFormat="1" ht="83" customHeight="1" spans="1:34">
      <c r="A253" s="28"/>
      <c r="B253" s="29" t="s">
        <v>817</v>
      </c>
      <c r="C253" s="29" t="s">
        <v>818</v>
      </c>
      <c r="D253" s="30" t="s">
        <v>164</v>
      </c>
      <c r="E253" s="30" t="s">
        <v>819</v>
      </c>
      <c r="F253" s="28" t="s">
        <v>119</v>
      </c>
      <c r="G253" s="30" t="s">
        <v>469</v>
      </c>
      <c r="H253" s="30" t="s">
        <v>470</v>
      </c>
      <c r="I253" s="57">
        <v>13992520001</v>
      </c>
      <c r="J253" s="44">
        <f t="shared" si="39"/>
        <v>44</v>
      </c>
      <c r="K253" s="44">
        <f t="shared" si="40"/>
        <v>44</v>
      </c>
      <c r="L253" s="44"/>
      <c r="M253" s="44"/>
      <c r="N253" s="44">
        <v>44</v>
      </c>
      <c r="O253" s="44"/>
      <c r="P253" s="44"/>
      <c r="Q253" s="44"/>
      <c r="R253" s="44"/>
      <c r="S253" s="44"/>
      <c r="T253" s="44"/>
      <c r="U253" s="44"/>
      <c r="V253" s="44"/>
      <c r="W253" s="44"/>
      <c r="X253" s="46" t="s">
        <v>122</v>
      </c>
      <c r="Y253" s="44" t="s">
        <v>123</v>
      </c>
      <c r="Z253" s="44" t="s">
        <v>123</v>
      </c>
      <c r="AA253" s="44" t="s">
        <v>124</v>
      </c>
      <c r="AB253" s="44" t="s">
        <v>124</v>
      </c>
      <c r="AC253" s="44" t="s">
        <v>124</v>
      </c>
      <c r="AD253" s="50">
        <v>18</v>
      </c>
      <c r="AE253" s="50">
        <v>40</v>
      </c>
      <c r="AF253" s="30" t="s">
        <v>447</v>
      </c>
      <c r="AG253" s="54" t="s">
        <v>820</v>
      </c>
      <c r="AH253" s="30"/>
    </row>
    <row r="254" s="4" customFormat="1" ht="111" customHeight="1" spans="1:34">
      <c r="A254" s="28"/>
      <c r="B254" s="29" t="s">
        <v>821</v>
      </c>
      <c r="C254" s="29" t="s">
        <v>822</v>
      </c>
      <c r="D254" s="30" t="s">
        <v>139</v>
      </c>
      <c r="E254" s="30" t="s">
        <v>823</v>
      </c>
      <c r="F254" s="28" t="s">
        <v>119</v>
      </c>
      <c r="G254" s="30" t="s">
        <v>469</v>
      </c>
      <c r="H254" s="30" t="s">
        <v>470</v>
      </c>
      <c r="I254" s="57">
        <v>13992520001</v>
      </c>
      <c r="J254" s="44">
        <f t="shared" si="39"/>
        <v>100</v>
      </c>
      <c r="K254" s="44">
        <f t="shared" si="40"/>
        <v>100</v>
      </c>
      <c r="L254" s="44"/>
      <c r="M254" s="44"/>
      <c r="N254" s="44">
        <v>100</v>
      </c>
      <c r="O254" s="44"/>
      <c r="P254" s="44"/>
      <c r="Q254" s="44"/>
      <c r="R254" s="44"/>
      <c r="S254" s="44"/>
      <c r="T254" s="44"/>
      <c r="U254" s="44"/>
      <c r="V254" s="44"/>
      <c r="W254" s="44"/>
      <c r="X254" s="46" t="s">
        <v>122</v>
      </c>
      <c r="Y254" s="44" t="s">
        <v>123</v>
      </c>
      <c r="Z254" s="44" t="s">
        <v>123</v>
      </c>
      <c r="AA254" s="44" t="s">
        <v>124</v>
      </c>
      <c r="AB254" s="44" t="s">
        <v>124</v>
      </c>
      <c r="AC254" s="44" t="s">
        <v>124</v>
      </c>
      <c r="AD254" s="50">
        <v>33</v>
      </c>
      <c r="AE254" s="50">
        <v>78</v>
      </c>
      <c r="AF254" s="30" t="s">
        <v>447</v>
      </c>
      <c r="AG254" s="54" t="s">
        <v>689</v>
      </c>
      <c r="AH254" s="30"/>
    </row>
    <row r="255" s="4" customFormat="1" ht="45" customHeight="1" spans="1:34">
      <c r="A255" s="28"/>
      <c r="B255" s="29" t="s">
        <v>824</v>
      </c>
      <c r="C255" s="29" t="s">
        <v>825</v>
      </c>
      <c r="D255" s="30" t="s">
        <v>157</v>
      </c>
      <c r="E255" s="30" t="s">
        <v>258</v>
      </c>
      <c r="F255" s="28" t="s">
        <v>119</v>
      </c>
      <c r="G255" s="30" t="s">
        <v>469</v>
      </c>
      <c r="H255" s="30" t="s">
        <v>470</v>
      </c>
      <c r="I255" s="57">
        <v>13992520001</v>
      </c>
      <c r="J255" s="44">
        <f t="shared" si="39"/>
        <v>20</v>
      </c>
      <c r="K255" s="44">
        <f t="shared" si="40"/>
        <v>20</v>
      </c>
      <c r="L255" s="44">
        <v>20</v>
      </c>
      <c r="M255" s="44"/>
      <c r="N255" s="44"/>
      <c r="O255" s="44"/>
      <c r="P255" s="44"/>
      <c r="Q255" s="44"/>
      <c r="R255" s="44"/>
      <c r="S255" s="44"/>
      <c r="T255" s="44"/>
      <c r="U255" s="44"/>
      <c r="V255" s="44"/>
      <c r="W255" s="44"/>
      <c r="X255" s="46" t="s">
        <v>122</v>
      </c>
      <c r="Y255" s="44" t="s">
        <v>123</v>
      </c>
      <c r="Z255" s="44" t="s">
        <v>123</v>
      </c>
      <c r="AA255" s="44" t="s">
        <v>124</v>
      </c>
      <c r="AB255" s="44" t="s">
        <v>124</v>
      </c>
      <c r="AC255" s="44" t="s">
        <v>124</v>
      </c>
      <c r="AD255" s="50">
        <v>30</v>
      </c>
      <c r="AE255" s="50">
        <v>81</v>
      </c>
      <c r="AF255" s="30" t="s">
        <v>447</v>
      </c>
      <c r="AG255" s="54" t="s">
        <v>826</v>
      </c>
      <c r="AH255" s="30"/>
    </row>
    <row r="256" s="4" customFormat="1" ht="35.1" customHeight="1" spans="1:34">
      <c r="A256" s="28"/>
      <c r="B256" s="29" t="s">
        <v>827</v>
      </c>
      <c r="C256" s="29" t="s">
        <v>828</v>
      </c>
      <c r="D256" s="30" t="s">
        <v>195</v>
      </c>
      <c r="E256" s="30" t="s">
        <v>829</v>
      </c>
      <c r="F256" s="28" t="s">
        <v>119</v>
      </c>
      <c r="G256" s="30" t="s">
        <v>469</v>
      </c>
      <c r="H256" s="30" t="s">
        <v>470</v>
      </c>
      <c r="I256" s="57">
        <v>13992520001</v>
      </c>
      <c r="J256" s="44">
        <f t="shared" si="39"/>
        <v>17</v>
      </c>
      <c r="K256" s="44">
        <f t="shared" si="40"/>
        <v>17</v>
      </c>
      <c r="L256" s="44">
        <v>17</v>
      </c>
      <c r="M256" s="44"/>
      <c r="N256" s="44"/>
      <c r="O256" s="44"/>
      <c r="P256" s="44"/>
      <c r="Q256" s="44"/>
      <c r="R256" s="44"/>
      <c r="S256" s="44"/>
      <c r="T256" s="44"/>
      <c r="U256" s="44"/>
      <c r="V256" s="44"/>
      <c r="W256" s="44"/>
      <c r="X256" s="46" t="s">
        <v>122</v>
      </c>
      <c r="Y256" s="44" t="s">
        <v>123</v>
      </c>
      <c r="Z256" s="44" t="s">
        <v>123</v>
      </c>
      <c r="AA256" s="44" t="s">
        <v>124</v>
      </c>
      <c r="AB256" s="44" t="s">
        <v>124</v>
      </c>
      <c r="AC256" s="44" t="s">
        <v>124</v>
      </c>
      <c r="AD256" s="50">
        <v>90</v>
      </c>
      <c r="AE256" s="50">
        <v>278</v>
      </c>
      <c r="AF256" s="30" t="s">
        <v>447</v>
      </c>
      <c r="AG256" s="54" t="s">
        <v>830</v>
      </c>
      <c r="AH256" s="30"/>
    </row>
    <row r="257" s="4" customFormat="1" ht="35.1" customHeight="1" spans="1:34">
      <c r="A257" s="28"/>
      <c r="B257" s="29" t="s">
        <v>831</v>
      </c>
      <c r="C257" s="29" t="s">
        <v>832</v>
      </c>
      <c r="D257" s="30" t="s">
        <v>129</v>
      </c>
      <c r="E257" s="30" t="s">
        <v>221</v>
      </c>
      <c r="F257" s="28" t="s">
        <v>119</v>
      </c>
      <c r="G257" s="30" t="s">
        <v>469</v>
      </c>
      <c r="H257" s="30" t="s">
        <v>470</v>
      </c>
      <c r="I257" s="57">
        <v>13992520001</v>
      </c>
      <c r="J257" s="44">
        <f t="shared" si="39"/>
        <v>15</v>
      </c>
      <c r="K257" s="44">
        <f t="shared" si="40"/>
        <v>15</v>
      </c>
      <c r="L257" s="44">
        <v>15</v>
      </c>
      <c r="M257" s="44"/>
      <c r="N257" s="44"/>
      <c r="O257" s="44"/>
      <c r="P257" s="44"/>
      <c r="Q257" s="44"/>
      <c r="R257" s="44"/>
      <c r="S257" s="44"/>
      <c r="T257" s="44"/>
      <c r="U257" s="44"/>
      <c r="V257" s="44"/>
      <c r="W257" s="44"/>
      <c r="X257" s="46" t="s">
        <v>122</v>
      </c>
      <c r="Y257" s="44" t="s">
        <v>123</v>
      </c>
      <c r="Z257" s="44" t="s">
        <v>123</v>
      </c>
      <c r="AA257" s="44" t="s">
        <v>124</v>
      </c>
      <c r="AB257" s="44" t="s">
        <v>124</v>
      </c>
      <c r="AC257" s="44" t="s">
        <v>124</v>
      </c>
      <c r="AD257" s="50">
        <v>32</v>
      </c>
      <c r="AE257" s="50">
        <v>118</v>
      </c>
      <c r="AF257" s="30" t="s">
        <v>447</v>
      </c>
      <c r="AG257" s="54" t="s">
        <v>833</v>
      </c>
      <c r="AH257" s="30"/>
    </row>
    <row r="258" s="4" customFormat="1" ht="78" customHeight="1" spans="1:34">
      <c r="A258" s="28"/>
      <c r="B258" s="29" t="s">
        <v>834</v>
      </c>
      <c r="C258" s="29" t="s">
        <v>835</v>
      </c>
      <c r="D258" s="30" t="s">
        <v>134</v>
      </c>
      <c r="E258" s="30" t="s">
        <v>836</v>
      </c>
      <c r="F258" s="28" t="s">
        <v>119</v>
      </c>
      <c r="G258" s="30" t="s">
        <v>469</v>
      </c>
      <c r="H258" s="30" t="s">
        <v>470</v>
      </c>
      <c r="I258" s="57">
        <v>13992520001</v>
      </c>
      <c r="J258" s="44">
        <f t="shared" si="39"/>
        <v>35</v>
      </c>
      <c r="K258" s="44">
        <f t="shared" si="40"/>
        <v>35</v>
      </c>
      <c r="L258" s="44">
        <v>35</v>
      </c>
      <c r="M258" s="44"/>
      <c r="N258" s="44"/>
      <c r="O258" s="44"/>
      <c r="P258" s="44"/>
      <c r="Q258" s="44"/>
      <c r="R258" s="44"/>
      <c r="S258" s="44"/>
      <c r="T258" s="44"/>
      <c r="U258" s="44"/>
      <c r="V258" s="44"/>
      <c r="W258" s="44"/>
      <c r="X258" s="46" t="s">
        <v>122</v>
      </c>
      <c r="Y258" s="44" t="s">
        <v>123</v>
      </c>
      <c r="Z258" s="44" t="s">
        <v>124</v>
      </c>
      <c r="AA258" s="44" t="s">
        <v>124</v>
      </c>
      <c r="AB258" s="44" t="s">
        <v>124</v>
      </c>
      <c r="AC258" s="44" t="s">
        <v>124</v>
      </c>
      <c r="AD258" s="50">
        <v>30</v>
      </c>
      <c r="AE258" s="50">
        <v>60</v>
      </c>
      <c r="AF258" s="30" t="s">
        <v>447</v>
      </c>
      <c r="AG258" s="54" t="s">
        <v>837</v>
      </c>
      <c r="AH258" s="30"/>
    </row>
    <row r="259" s="4" customFormat="1" ht="35.1" customHeight="1" spans="1:34">
      <c r="A259" s="28"/>
      <c r="B259" s="29" t="s">
        <v>838</v>
      </c>
      <c r="C259" s="29" t="s">
        <v>839</v>
      </c>
      <c r="D259" s="30" t="s">
        <v>139</v>
      </c>
      <c r="E259" s="30" t="s">
        <v>225</v>
      </c>
      <c r="F259" s="28" t="s">
        <v>119</v>
      </c>
      <c r="G259" s="30" t="s">
        <v>469</v>
      </c>
      <c r="H259" s="30" t="s">
        <v>470</v>
      </c>
      <c r="I259" s="57">
        <v>13992520001</v>
      </c>
      <c r="J259" s="44">
        <f t="shared" si="39"/>
        <v>20</v>
      </c>
      <c r="K259" s="44">
        <f t="shared" si="40"/>
        <v>20</v>
      </c>
      <c r="L259" s="44">
        <v>20</v>
      </c>
      <c r="M259" s="44"/>
      <c r="N259" s="44"/>
      <c r="O259" s="44"/>
      <c r="P259" s="44"/>
      <c r="Q259" s="44"/>
      <c r="R259" s="44"/>
      <c r="S259" s="44"/>
      <c r="T259" s="44"/>
      <c r="U259" s="44"/>
      <c r="V259" s="44"/>
      <c r="W259" s="44"/>
      <c r="X259" s="46" t="s">
        <v>122</v>
      </c>
      <c r="Y259" s="44" t="s">
        <v>123</v>
      </c>
      <c r="Z259" s="44" t="s">
        <v>124</v>
      </c>
      <c r="AA259" s="44" t="s">
        <v>124</v>
      </c>
      <c r="AB259" s="44" t="s">
        <v>124</v>
      </c>
      <c r="AC259" s="44" t="s">
        <v>124</v>
      </c>
      <c r="AD259" s="50">
        <v>90</v>
      </c>
      <c r="AE259" s="50">
        <v>278</v>
      </c>
      <c r="AF259" s="30" t="s">
        <v>447</v>
      </c>
      <c r="AG259" s="54" t="s">
        <v>830</v>
      </c>
      <c r="AH259" s="30"/>
    </row>
    <row r="260" s="4" customFormat="1" ht="44" customHeight="1" spans="1:34">
      <c r="A260" s="28"/>
      <c r="B260" s="29" t="s">
        <v>840</v>
      </c>
      <c r="C260" s="29" t="s">
        <v>841</v>
      </c>
      <c r="D260" s="30" t="s">
        <v>164</v>
      </c>
      <c r="E260" s="30" t="s">
        <v>165</v>
      </c>
      <c r="F260" s="28" t="s">
        <v>119</v>
      </c>
      <c r="G260" s="30" t="s">
        <v>469</v>
      </c>
      <c r="H260" s="30" t="s">
        <v>470</v>
      </c>
      <c r="I260" s="57">
        <v>13992520001</v>
      </c>
      <c r="J260" s="44">
        <f t="shared" si="39"/>
        <v>15</v>
      </c>
      <c r="K260" s="44">
        <f t="shared" si="40"/>
        <v>15</v>
      </c>
      <c r="L260" s="44">
        <v>15</v>
      </c>
      <c r="M260" s="44"/>
      <c r="N260" s="44"/>
      <c r="O260" s="44"/>
      <c r="P260" s="44"/>
      <c r="Q260" s="44"/>
      <c r="R260" s="44"/>
      <c r="S260" s="44"/>
      <c r="T260" s="44"/>
      <c r="U260" s="44"/>
      <c r="V260" s="44"/>
      <c r="W260" s="44"/>
      <c r="X260" s="46" t="s">
        <v>122</v>
      </c>
      <c r="Y260" s="44" t="s">
        <v>123</v>
      </c>
      <c r="Z260" s="44" t="s">
        <v>123</v>
      </c>
      <c r="AA260" s="44" t="s">
        <v>124</v>
      </c>
      <c r="AB260" s="44" t="s">
        <v>124</v>
      </c>
      <c r="AC260" s="44" t="s">
        <v>124</v>
      </c>
      <c r="AD260" s="50">
        <v>32</v>
      </c>
      <c r="AE260" s="50">
        <v>118</v>
      </c>
      <c r="AF260" s="30" t="s">
        <v>447</v>
      </c>
      <c r="AG260" s="54" t="s">
        <v>833</v>
      </c>
      <c r="AH260" s="30"/>
    </row>
    <row r="261" s="4" customFormat="1" ht="82" customHeight="1" spans="1:34">
      <c r="A261" s="28"/>
      <c r="B261" s="29" t="s">
        <v>842</v>
      </c>
      <c r="C261" s="29" t="s">
        <v>843</v>
      </c>
      <c r="D261" s="30" t="s">
        <v>117</v>
      </c>
      <c r="E261" s="30" t="s">
        <v>844</v>
      </c>
      <c r="F261" s="28" t="s">
        <v>119</v>
      </c>
      <c r="G261" s="30" t="s">
        <v>469</v>
      </c>
      <c r="H261" s="30" t="s">
        <v>470</v>
      </c>
      <c r="I261" s="57">
        <v>13992520001</v>
      </c>
      <c r="J261" s="44">
        <f t="shared" si="39"/>
        <v>40</v>
      </c>
      <c r="K261" s="44">
        <f t="shared" si="40"/>
        <v>40</v>
      </c>
      <c r="L261" s="44">
        <v>40</v>
      </c>
      <c r="M261" s="44"/>
      <c r="N261" s="44"/>
      <c r="O261" s="44"/>
      <c r="P261" s="44"/>
      <c r="Q261" s="44"/>
      <c r="R261" s="44"/>
      <c r="S261" s="44"/>
      <c r="T261" s="44"/>
      <c r="U261" s="44"/>
      <c r="V261" s="44"/>
      <c r="W261" s="44"/>
      <c r="X261" s="46" t="s">
        <v>122</v>
      </c>
      <c r="Y261" s="44" t="s">
        <v>123</v>
      </c>
      <c r="Z261" s="44" t="s">
        <v>123</v>
      </c>
      <c r="AA261" s="44" t="s">
        <v>124</v>
      </c>
      <c r="AB261" s="44" t="s">
        <v>124</v>
      </c>
      <c r="AC261" s="44" t="s">
        <v>124</v>
      </c>
      <c r="AD261" s="50">
        <v>32</v>
      </c>
      <c r="AE261" s="50">
        <v>118</v>
      </c>
      <c r="AF261" s="30" t="s">
        <v>447</v>
      </c>
      <c r="AG261" s="54" t="s">
        <v>833</v>
      </c>
      <c r="AH261" s="30"/>
    </row>
    <row r="262" s="4" customFormat="1" ht="68" customHeight="1" spans="1:34">
      <c r="A262" s="28"/>
      <c r="B262" s="29" t="s">
        <v>845</v>
      </c>
      <c r="C262" s="29" t="s">
        <v>846</v>
      </c>
      <c r="D262" s="30" t="s">
        <v>144</v>
      </c>
      <c r="E262" s="30" t="s">
        <v>847</v>
      </c>
      <c r="F262" s="28" t="s">
        <v>119</v>
      </c>
      <c r="G262" s="30" t="s">
        <v>469</v>
      </c>
      <c r="H262" s="30" t="s">
        <v>470</v>
      </c>
      <c r="I262" s="57">
        <v>13992520001</v>
      </c>
      <c r="J262" s="44">
        <f t="shared" si="39"/>
        <v>68</v>
      </c>
      <c r="K262" s="44">
        <f t="shared" si="40"/>
        <v>68</v>
      </c>
      <c r="L262" s="44">
        <v>68</v>
      </c>
      <c r="M262" s="44"/>
      <c r="N262" s="44"/>
      <c r="O262" s="44"/>
      <c r="P262" s="44"/>
      <c r="Q262" s="44"/>
      <c r="R262" s="44"/>
      <c r="S262" s="44"/>
      <c r="T262" s="44"/>
      <c r="U262" s="44"/>
      <c r="V262" s="44"/>
      <c r="W262" s="44"/>
      <c r="X262" s="46" t="s">
        <v>122</v>
      </c>
      <c r="Y262" s="44" t="s">
        <v>123</v>
      </c>
      <c r="Z262" s="44" t="s">
        <v>123</v>
      </c>
      <c r="AA262" s="44" t="s">
        <v>124</v>
      </c>
      <c r="AB262" s="44" t="s">
        <v>124</v>
      </c>
      <c r="AC262" s="44" t="s">
        <v>124</v>
      </c>
      <c r="AD262" s="50">
        <v>30</v>
      </c>
      <c r="AE262" s="50">
        <v>60</v>
      </c>
      <c r="AF262" s="30" t="s">
        <v>447</v>
      </c>
      <c r="AG262" s="54" t="s">
        <v>837</v>
      </c>
      <c r="AH262" s="30"/>
    </row>
    <row r="263" s="4" customFormat="1" ht="84" spans="1:34">
      <c r="A263" s="28"/>
      <c r="B263" s="29" t="s">
        <v>848</v>
      </c>
      <c r="C263" s="29" t="s">
        <v>849</v>
      </c>
      <c r="D263" s="30" t="s">
        <v>181</v>
      </c>
      <c r="E263" s="30" t="s">
        <v>850</v>
      </c>
      <c r="F263" s="28" t="s">
        <v>119</v>
      </c>
      <c r="G263" s="30" t="s">
        <v>469</v>
      </c>
      <c r="H263" s="30" t="s">
        <v>470</v>
      </c>
      <c r="I263" s="57">
        <v>13992520001</v>
      </c>
      <c r="J263" s="44">
        <f t="shared" si="39"/>
        <v>35</v>
      </c>
      <c r="K263" s="44">
        <f t="shared" si="40"/>
        <v>35</v>
      </c>
      <c r="L263" s="44">
        <v>35</v>
      </c>
      <c r="M263" s="44"/>
      <c r="N263" s="44"/>
      <c r="O263" s="44"/>
      <c r="P263" s="44"/>
      <c r="Q263" s="44"/>
      <c r="R263" s="44"/>
      <c r="S263" s="44"/>
      <c r="T263" s="44"/>
      <c r="U263" s="44"/>
      <c r="V263" s="44"/>
      <c r="W263" s="44"/>
      <c r="X263" s="46" t="s">
        <v>122</v>
      </c>
      <c r="Y263" s="44" t="s">
        <v>123</v>
      </c>
      <c r="Z263" s="44" t="s">
        <v>123</v>
      </c>
      <c r="AA263" s="44" t="s">
        <v>124</v>
      </c>
      <c r="AB263" s="44" t="s">
        <v>124</v>
      </c>
      <c r="AC263" s="44" t="s">
        <v>124</v>
      </c>
      <c r="AD263" s="50">
        <v>90</v>
      </c>
      <c r="AE263" s="50">
        <v>278</v>
      </c>
      <c r="AF263" s="30" t="s">
        <v>447</v>
      </c>
      <c r="AG263" s="54" t="s">
        <v>830</v>
      </c>
      <c r="AH263" s="30"/>
    </row>
    <row r="264" s="4" customFormat="1" ht="49" customHeight="1" spans="1:34">
      <c r="A264" s="28"/>
      <c r="B264" s="29" t="s">
        <v>851</v>
      </c>
      <c r="C264" s="29" t="s">
        <v>852</v>
      </c>
      <c r="D264" s="30" t="s">
        <v>190</v>
      </c>
      <c r="E264" s="30" t="s">
        <v>853</v>
      </c>
      <c r="F264" s="28" t="s">
        <v>119</v>
      </c>
      <c r="G264" s="30" t="s">
        <v>469</v>
      </c>
      <c r="H264" s="30" t="s">
        <v>470</v>
      </c>
      <c r="I264" s="57">
        <v>13992520001</v>
      </c>
      <c r="J264" s="44">
        <f t="shared" si="39"/>
        <v>45</v>
      </c>
      <c r="K264" s="44">
        <f t="shared" si="40"/>
        <v>45</v>
      </c>
      <c r="L264" s="44">
        <v>45</v>
      </c>
      <c r="M264" s="44"/>
      <c r="N264" s="44"/>
      <c r="O264" s="44"/>
      <c r="P264" s="44"/>
      <c r="Q264" s="44"/>
      <c r="R264" s="44"/>
      <c r="S264" s="44"/>
      <c r="T264" s="44"/>
      <c r="U264" s="44"/>
      <c r="V264" s="44"/>
      <c r="W264" s="44"/>
      <c r="X264" s="46" t="s">
        <v>122</v>
      </c>
      <c r="Y264" s="44" t="s">
        <v>123</v>
      </c>
      <c r="Z264" s="44" t="s">
        <v>123</v>
      </c>
      <c r="AA264" s="44" t="s">
        <v>124</v>
      </c>
      <c r="AB264" s="44" t="s">
        <v>124</v>
      </c>
      <c r="AC264" s="44" t="s">
        <v>124</v>
      </c>
      <c r="AD264" s="50">
        <v>32</v>
      </c>
      <c r="AE264" s="50">
        <v>118</v>
      </c>
      <c r="AF264" s="30" t="s">
        <v>447</v>
      </c>
      <c r="AG264" s="54" t="s">
        <v>833</v>
      </c>
      <c r="AH264" s="30"/>
    </row>
    <row r="265" s="4" customFormat="1" ht="35.1" customHeight="1" spans="1:34">
      <c r="A265" s="28"/>
      <c r="B265" s="29" t="s">
        <v>854</v>
      </c>
      <c r="C265" s="29" t="s">
        <v>855</v>
      </c>
      <c r="D265" s="30" t="s">
        <v>272</v>
      </c>
      <c r="E265" s="30" t="s">
        <v>856</v>
      </c>
      <c r="F265" s="28" t="s">
        <v>119</v>
      </c>
      <c r="G265" s="30" t="s">
        <v>469</v>
      </c>
      <c r="H265" s="30" t="s">
        <v>470</v>
      </c>
      <c r="I265" s="57">
        <v>13992520001</v>
      </c>
      <c r="J265" s="44">
        <f t="shared" si="39"/>
        <v>8</v>
      </c>
      <c r="K265" s="44">
        <f t="shared" si="40"/>
        <v>8</v>
      </c>
      <c r="L265" s="44">
        <v>8</v>
      </c>
      <c r="M265" s="44"/>
      <c r="N265" s="44"/>
      <c r="O265" s="44"/>
      <c r="P265" s="44"/>
      <c r="Q265" s="44"/>
      <c r="R265" s="44"/>
      <c r="S265" s="44"/>
      <c r="T265" s="44"/>
      <c r="U265" s="44"/>
      <c r="V265" s="44"/>
      <c r="W265" s="44"/>
      <c r="X265" s="46" t="s">
        <v>122</v>
      </c>
      <c r="Y265" s="44" t="s">
        <v>123</v>
      </c>
      <c r="Z265" s="44" t="s">
        <v>123</v>
      </c>
      <c r="AA265" s="44" t="s">
        <v>124</v>
      </c>
      <c r="AB265" s="44" t="s">
        <v>124</v>
      </c>
      <c r="AC265" s="44" t="s">
        <v>124</v>
      </c>
      <c r="AD265" s="50">
        <v>25</v>
      </c>
      <c r="AE265" s="50">
        <v>56</v>
      </c>
      <c r="AF265" s="30" t="s">
        <v>447</v>
      </c>
      <c r="AG265" s="54" t="s">
        <v>857</v>
      </c>
      <c r="AH265" s="30"/>
    </row>
    <row r="266" s="4" customFormat="1" ht="52" customHeight="1" spans="1:34">
      <c r="A266" s="28"/>
      <c r="B266" s="29" t="s">
        <v>858</v>
      </c>
      <c r="C266" s="29" t="s">
        <v>859</v>
      </c>
      <c r="D266" s="30" t="s">
        <v>148</v>
      </c>
      <c r="E266" s="30" t="s">
        <v>860</v>
      </c>
      <c r="F266" s="28" t="s">
        <v>119</v>
      </c>
      <c r="G266" s="30" t="s">
        <v>469</v>
      </c>
      <c r="H266" s="30" t="s">
        <v>470</v>
      </c>
      <c r="I266" s="57">
        <v>13992520001</v>
      </c>
      <c r="J266" s="44">
        <f t="shared" si="39"/>
        <v>12</v>
      </c>
      <c r="K266" s="44">
        <f t="shared" si="40"/>
        <v>12</v>
      </c>
      <c r="L266" s="44">
        <v>12</v>
      </c>
      <c r="M266" s="44"/>
      <c r="N266" s="44"/>
      <c r="O266" s="44"/>
      <c r="P266" s="44"/>
      <c r="Q266" s="44"/>
      <c r="R266" s="44"/>
      <c r="S266" s="44"/>
      <c r="T266" s="44"/>
      <c r="U266" s="44"/>
      <c r="V266" s="44"/>
      <c r="W266" s="44"/>
      <c r="X266" s="46" t="s">
        <v>122</v>
      </c>
      <c r="Y266" s="44" t="s">
        <v>123</v>
      </c>
      <c r="Z266" s="44" t="s">
        <v>124</v>
      </c>
      <c r="AA266" s="44" t="s">
        <v>124</v>
      </c>
      <c r="AB266" s="44" t="s">
        <v>124</v>
      </c>
      <c r="AC266" s="44" t="s">
        <v>124</v>
      </c>
      <c r="AD266" s="50">
        <v>26</v>
      </c>
      <c r="AE266" s="50">
        <v>64</v>
      </c>
      <c r="AF266" s="30" t="s">
        <v>447</v>
      </c>
      <c r="AG266" s="54" t="s">
        <v>785</v>
      </c>
      <c r="AH266" s="30"/>
    </row>
    <row r="267" s="4" customFormat="1" ht="58" customHeight="1" spans="1:34">
      <c r="A267" s="28"/>
      <c r="B267" s="29" t="s">
        <v>861</v>
      </c>
      <c r="C267" s="29" t="s">
        <v>862</v>
      </c>
      <c r="D267" s="30" t="s">
        <v>157</v>
      </c>
      <c r="E267" s="30" t="s">
        <v>863</v>
      </c>
      <c r="F267" s="28" t="s">
        <v>119</v>
      </c>
      <c r="G267" s="30" t="s">
        <v>469</v>
      </c>
      <c r="H267" s="30" t="s">
        <v>470</v>
      </c>
      <c r="I267" s="57">
        <v>13992520001</v>
      </c>
      <c r="J267" s="44">
        <f t="shared" si="39"/>
        <v>105</v>
      </c>
      <c r="K267" s="44">
        <f t="shared" si="40"/>
        <v>105</v>
      </c>
      <c r="L267" s="44"/>
      <c r="M267" s="44">
        <v>105</v>
      </c>
      <c r="N267" s="44"/>
      <c r="O267" s="44"/>
      <c r="P267" s="44"/>
      <c r="Q267" s="44"/>
      <c r="R267" s="44"/>
      <c r="S267" s="44"/>
      <c r="T267" s="44"/>
      <c r="U267" s="44"/>
      <c r="V267" s="44"/>
      <c r="W267" s="44"/>
      <c r="X267" s="46" t="s">
        <v>122</v>
      </c>
      <c r="Y267" s="44" t="s">
        <v>123</v>
      </c>
      <c r="Z267" s="44" t="s">
        <v>124</v>
      </c>
      <c r="AA267" s="44" t="s">
        <v>124</v>
      </c>
      <c r="AB267" s="44" t="s">
        <v>124</v>
      </c>
      <c r="AC267" s="44" t="s">
        <v>124</v>
      </c>
      <c r="AD267" s="50">
        <v>771</v>
      </c>
      <c r="AE267" s="50">
        <v>2182</v>
      </c>
      <c r="AF267" s="30" t="s">
        <v>447</v>
      </c>
      <c r="AG267" s="54" t="s">
        <v>864</v>
      </c>
      <c r="AH267" s="30"/>
    </row>
    <row r="268" s="4" customFormat="1" ht="58" customHeight="1" spans="1:34">
      <c r="A268" s="28"/>
      <c r="B268" s="29" t="s">
        <v>865</v>
      </c>
      <c r="C268" s="29" t="s">
        <v>866</v>
      </c>
      <c r="D268" s="30" t="s">
        <v>157</v>
      </c>
      <c r="E268" s="30" t="s">
        <v>258</v>
      </c>
      <c r="F268" s="28" t="s">
        <v>119</v>
      </c>
      <c r="G268" s="30" t="s">
        <v>469</v>
      </c>
      <c r="H268" s="30" t="s">
        <v>470</v>
      </c>
      <c r="I268" s="57">
        <v>13992520001</v>
      </c>
      <c r="J268" s="44">
        <f t="shared" si="39"/>
        <v>75</v>
      </c>
      <c r="K268" s="44">
        <f t="shared" si="40"/>
        <v>25</v>
      </c>
      <c r="L268" s="44"/>
      <c r="M268" s="44">
        <v>25</v>
      </c>
      <c r="N268" s="44"/>
      <c r="O268" s="44"/>
      <c r="P268" s="44">
        <v>50</v>
      </c>
      <c r="Q268" s="44"/>
      <c r="R268" s="44"/>
      <c r="S268" s="44"/>
      <c r="T268" s="44"/>
      <c r="U268" s="44"/>
      <c r="V268" s="44"/>
      <c r="W268" s="44"/>
      <c r="X268" s="46" t="s">
        <v>122</v>
      </c>
      <c r="Y268" s="44" t="s">
        <v>123</v>
      </c>
      <c r="Z268" s="44" t="s">
        <v>123</v>
      </c>
      <c r="AA268" s="44" t="s">
        <v>124</v>
      </c>
      <c r="AB268" s="44" t="s">
        <v>124</v>
      </c>
      <c r="AC268" s="44" t="s">
        <v>124</v>
      </c>
      <c r="AD268" s="50">
        <v>87</v>
      </c>
      <c r="AE268" s="50">
        <v>289</v>
      </c>
      <c r="AF268" s="30" t="s">
        <v>447</v>
      </c>
      <c r="AG268" s="54" t="s">
        <v>867</v>
      </c>
      <c r="AH268" s="30"/>
    </row>
    <row r="269" s="4" customFormat="1" ht="48" customHeight="1" spans="1:34">
      <c r="A269" s="28"/>
      <c r="B269" s="29" t="s">
        <v>868</v>
      </c>
      <c r="C269" s="29" t="s">
        <v>869</v>
      </c>
      <c r="D269" s="30" t="s">
        <v>157</v>
      </c>
      <c r="E269" s="30" t="s">
        <v>255</v>
      </c>
      <c r="F269" s="28" t="s">
        <v>119</v>
      </c>
      <c r="G269" s="30" t="s">
        <v>469</v>
      </c>
      <c r="H269" s="30" t="s">
        <v>470</v>
      </c>
      <c r="I269" s="57">
        <v>13992520001</v>
      </c>
      <c r="J269" s="44">
        <f t="shared" si="39"/>
        <v>15</v>
      </c>
      <c r="K269" s="44">
        <f t="shared" si="40"/>
        <v>15</v>
      </c>
      <c r="L269" s="44"/>
      <c r="M269" s="44">
        <v>15</v>
      </c>
      <c r="N269" s="44"/>
      <c r="O269" s="44"/>
      <c r="P269" s="44"/>
      <c r="Q269" s="44"/>
      <c r="R269" s="44"/>
      <c r="S269" s="44"/>
      <c r="T269" s="44"/>
      <c r="U269" s="44"/>
      <c r="V269" s="44"/>
      <c r="W269" s="44"/>
      <c r="X269" s="46" t="s">
        <v>122</v>
      </c>
      <c r="Y269" s="44" t="s">
        <v>123</v>
      </c>
      <c r="Z269" s="44" t="s">
        <v>123</v>
      </c>
      <c r="AA269" s="44" t="s">
        <v>124</v>
      </c>
      <c r="AB269" s="44" t="s">
        <v>124</v>
      </c>
      <c r="AC269" s="44" t="s">
        <v>124</v>
      </c>
      <c r="AD269" s="50">
        <v>178</v>
      </c>
      <c r="AE269" s="50">
        <v>536</v>
      </c>
      <c r="AF269" s="30" t="s">
        <v>447</v>
      </c>
      <c r="AG269" s="54" t="s">
        <v>870</v>
      </c>
      <c r="AH269" s="30"/>
    </row>
    <row r="270" s="4" customFormat="1" ht="44" customHeight="1" spans="1:34">
      <c r="A270" s="28"/>
      <c r="B270" s="29" t="s">
        <v>871</v>
      </c>
      <c r="C270" s="29" t="s">
        <v>872</v>
      </c>
      <c r="D270" s="30" t="s">
        <v>144</v>
      </c>
      <c r="E270" s="30" t="s">
        <v>873</v>
      </c>
      <c r="F270" s="28" t="s">
        <v>119</v>
      </c>
      <c r="G270" s="30" t="s">
        <v>469</v>
      </c>
      <c r="H270" s="30" t="s">
        <v>470</v>
      </c>
      <c r="I270" s="57">
        <v>13992520001</v>
      </c>
      <c r="J270" s="44">
        <f t="shared" si="39"/>
        <v>45</v>
      </c>
      <c r="K270" s="44">
        <f t="shared" si="40"/>
        <v>45</v>
      </c>
      <c r="L270" s="44"/>
      <c r="M270" s="44"/>
      <c r="N270" s="44">
        <v>45</v>
      </c>
      <c r="O270" s="44"/>
      <c r="P270" s="44"/>
      <c r="Q270" s="44"/>
      <c r="R270" s="44"/>
      <c r="S270" s="44"/>
      <c r="T270" s="44"/>
      <c r="U270" s="44"/>
      <c r="V270" s="44"/>
      <c r="W270" s="44"/>
      <c r="X270" s="46" t="s">
        <v>122</v>
      </c>
      <c r="Y270" s="44" t="s">
        <v>123</v>
      </c>
      <c r="Z270" s="44" t="s">
        <v>124</v>
      </c>
      <c r="AA270" s="44" t="s">
        <v>124</v>
      </c>
      <c r="AB270" s="44" t="s">
        <v>124</v>
      </c>
      <c r="AC270" s="44" t="s">
        <v>124</v>
      </c>
      <c r="AD270" s="50">
        <v>23</v>
      </c>
      <c r="AE270" s="50">
        <v>51</v>
      </c>
      <c r="AF270" s="30" t="s">
        <v>447</v>
      </c>
      <c r="AG270" s="54" t="s">
        <v>874</v>
      </c>
      <c r="AH270" s="30"/>
    </row>
    <row r="271" s="4" customFormat="1" ht="35.1" customHeight="1" spans="1:34">
      <c r="A271" s="31" t="s">
        <v>64</v>
      </c>
      <c r="B271" s="29"/>
      <c r="C271" s="29"/>
      <c r="D271" s="30"/>
      <c r="E271" s="30"/>
      <c r="F271" s="28"/>
      <c r="G271" s="30"/>
      <c r="H271" s="30"/>
      <c r="I271" s="75"/>
      <c r="J271" s="44"/>
      <c r="K271" s="44"/>
      <c r="L271" s="44"/>
      <c r="M271" s="44"/>
      <c r="N271" s="44"/>
      <c r="O271" s="44"/>
      <c r="P271" s="44"/>
      <c r="Q271" s="44"/>
      <c r="R271" s="44"/>
      <c r="S271" s="44"/>
      <c r="T271" s="44"/>
      <c r="U271" s="44"/>
      <c r="V271" s="44"/>
      <c r="W271" s="44"/>
      <c r="X271" s="30"/>
      <c r="Y271" s="30"/>
      <c r="Z271" s="30"/>
      <c r="AA271" s="30"/>
      <c r="AB271" s="30"/>
      <c r="AC271" s="30"/>
      <c r="AD271" s="50"/>
      <c r="AE271" s="50"/>
      <c r="AF271" s="30"/>
      <c r="AG271" s="54"/>
      <c r="AH271" s="30"/>
    </row>
    <row r="272" s="4" customFormat="1" ht="35.1" customHeight="1" spans="1:34">
      <c r="A272" s="31" t="s">
        <v>65</v>
      </c>
      <c r="B272" s="29"/>
      <c r="C272" s="29"/>
      <c r="D272" s="30"/>
      <c r="E272" s="30"/>
      <c r="F272" s="28"/>
      <c r="G272" s="30"/>
      <c r="H272" s="30"/>
      <c r="I272" s="75"/>
      <c r="J272" s="44"/>
      <c r="K272" s="44"/>
      <c r="L272" s="44"/>
      <c r="M272" s="44"/>
      <c r="N272" s="44"/>
      <c r="O272" s="44"/>
      <c r="P272" s="44"/>
      <c r="Q272" s="44"/>
      <c r="R272" s="44"/>
      <c r="S272" s="44"/>
      <c r="T272" s="44"/>
      <c r="U272" s="44"/>
      <c r="V272" s="44"/>
      <c r="W272" s="44"/>
      <c r="X272" s="30"/>
      <c r="Y272" s="30"/>
      <c r="Z272" s="30"/>
      <c r="AA272" s="30"/>
      <c r="AB272" s="30"/>
      <c r="AC272" s="30"/>
      <c r="AD272" s="50"/>
      <c r="AE272" s="50"/>
      <c r="AF272" s="30"/>
      <c r="AG272" s="54"/>
      <c r="AH272" s="30"/>
    </row>
    <row r="273" s="4" customFormat="1" ht="35.1" customHeight="1" spans="1:34">
      <c r="A273" s="31" t="s">
        <v>66</v>
      </c>
      <c r="B273" s="29"/>
      <c r="C273" s="29"/>
      <c r="D273" s="30"/>
      <c r="E273" s="30"/>
      <c r="F273" s="28"/>
      <c r="G273" s="30"/>
      <c r="H273" s="30"/>
      <c r="I273" s="75"/>
      <c r="J273" s="44"/>
      <c r="K273" s="44"/>
      <c r="L273" s="44"/>
      <c r="M273" s="44"/>
      <c r="N273" s="44"/>
      <c r="O273" s="44"/>
      <c r="P273" s="44"/>
      <c r="Q273" s="44"/>
      <c r="R273" s="44"/>
      <c r="S273" s="44"/>
      <c r="T273" s="44"/>
      <c r="U273" s="44"/>
      <c r="V273" s="44"/>
      <c r="W273" s="44"/>
      <c r="X273" s="30"/>
      <c r="Y273" s="30"/>
      <c r="Z273" s="30"/>
      <c r="AA273" s="30"/>
      <c r="AB273" s="30"/>
      <c r="AC273" s="30"/>
      <c r="AD273" s="50"/>
      <c r="AE273" s="50"/>
      <c r="AF273" s="30"/>
      <c r="AG273" s="54"/>
      <c r="AH273" s="30"/>
    </row>
    <row r="274" s="3" customFormat="1" ht="38" customHeight="1" spans="1:34">
      <c r="A274" s="27" t="s">
        <v>67</v>
      </c>
      <c r="B274" s="29"/>
      <c r="C274" s="24"/>
      <c r="D274" s="20"/>
      <c r="E274" s="20"/>
      <c r="F274" s="19"/>
      <c r="G274" s="20"/>
      <c r="H274" s="20"/>
      <c r="I274" s="43"/>
      <c r="J274" s="39">
        <f>SUM(J275:J293)</f>
        <v>2025.4</v>
      </c>
      <c r="K274" s="39">
        <f t="shared" ref="K274:AE274" si="41">SUM(K275:K293)</f>
        <v>1790.4</v>
      </c>
      <c r="L274" s="39">
        <f t="shared" si="41"/>
        <v>1720.4</v>
      </c>
      <c r="M274" s="39">
        <f t="shared" si="41"/>
        <v>70</v>
      </c>
      <c r="N274" s="39">
        <f t="shared" si="41"/>
        <v>0</v>
      </c>
      <c r="O274" s="39">
        <f t="shared" si="41"/>
        <v>0</v>
      </c>
      <c r="P274" s="39">
        <f t="shared" si="41"/>
        <v>235</v>
      </c>
      <c r="Q274" s="39">
        <f t="shared" si="41"/>
        <v>0</v>
      </c>
      <c r="R274" s="39">
        <f t="shared" si="41"/>
        <v>0</v>
      </c>
      <c r="S274" s="39">
        <f t="shared" si="41"/>
        <v>0</v>
      </c>
      <c r="T274" s="39">
        <f t="shared" si="41"/>
        <v>0</v>
      </c>
      <c r="U274" s="39">
        <f t="shared" si="41"/>
        <v>0</v>
      </c>
      <c r="V274" s="39">
        <f t="shared" si="41"/>
        <v>0</v>
      </c>
      <c r="W274" s="39">
        <f t="shared" si="41"/>
        <v>0</v>
      </c>
      <c r="X274" s="39">
        <f t="shared" si="41"/>
        <v>0</v>
      </c>
      <c r="Y274" s="39">
        <f t="shared" si="41"/>
        <v>0</v>
      </c>
      <c r="Z274" s="39">
        <f t="shared" si="41"/>
        <v>0</v>
      </c>
      <c r="AA274" s="39">
        <f t="shared" si="41"/>
        <v>0</v>
      </c>
      <c r="AB274" s="39">
        <f t="shared" si="41"/>
        <v>0</v>
      </c>
      <c r="AC274" s="39">
        <f t="shared" si="41"/>
        <v>0</v>
      </c>
      <c r="AD274" s="49">
        <f t="shared" si="41"/>
        <v>965</v>
      </c>
      <c r="AE274" s="49">
        <f t="shared" si="41"/>
        <v>2687</v>
      </c>
      <c r="AF274" s="20"/>
      <c r="AG274" s="53"/>
      <c r="AH274" s="30"/>
    </row>
    <row r="275" s="4" customFormat="1" ht="36" spans="1:34">
      <c r="A275" s="28">
        <v>1</v>
      </c>
      <c r="B275" s="29" t="s">
        <v>875</v>
      </c>
      <c r="C275" s="29" t="s">
        <v>876</v>
      </c>
      <c r="D275" s="30" t="s">
        <v>134</v>
      </c>
      <c r="E275" s="30" t="s">
        <v>877</v>
      </c>
      <c r="F275" s="28" t="s">
        <v>119</v>
      </c>
      <c r="G275" s="30" t="s">
        <v>469</v>
      </c>
      <c r="H275" s="30" t="s">
        <v>470</v>
      </c>
      <c r="I275" s="28">
        <v>13992520001</v>
      </c>
      <c r="J275" s="44">
        <f t="shared" ref="J274:J309" si="42">K275+P275+Q275+R275+S275+T275+U275+V275+W275</f>
        <v>320</v>
      </c>
      <c r="K275" s="44">
        <f>SUM(L275:O275)</f>
        <v>320</v>
      </c>
      <c r="L275" s="44">
        <v>320</v>
      </c>
      <c r="M275" s="44"/>
      <c r="N275" s="44"/>
      <c r="O275" s="44"/>
      <c r="P275" s="30"/>
      <c r="Q275" s="44"/>
      <c r="R275" s="44"/>
      <c r="S275" s="44"/>
      <c r="T275" s="44"/>
      <c r="U275" s="44"/>
      <c r="V275" s="44"/>
      <c r="W275" s="44"/>
      <c r="X275" s="46" t="s">
        <v>122</v>
      </c>
      <c r="Y275" s="44" t="s">
        <v>123</v>
      </c>
      <c r="Z275" s="44" t="s">
        <v>124</v>
      </c>
      <c r="AA275" s="44" t="s">
        <v>124</v>
      </c>
      <c r="AB275" s="44" t="s">
        <v>124</v>
      </c>
      <c r="AC275" s="44" t="s">
        <v>124</v>
      </c>
      <c r="AD275" s="50">
        <v>200</v>
      </c>
      <c r="AE275" s="50">
        <v>468</v>
      </c>
      <c r="AF275" s="30" t="s">
        <v>447</v>
      </c>
      <c r="AG275" s="54" t="s">
        <v>878</v>
      </c>
      <c r="AH275" s="30"/>
    </row>
    <row r="276" s="4" customFormat="1" ht="35.1" customHeight="1" spans="1:34">
      <c r="A276" s="28">
        <v>2</v>
      </c>
      <c r="B276" s="29" t="s">
        <v>879</v>
      </c>
      <c r="C276" s="29" t="s">
        <v>880</v>
      </c>
      <c r="D276" s="30" t="s">
        <v>117</v>
      </c>
      <c r="E276" s="30" t="s">
        <v>653</v>
      </c>
      <c r="F276" s="28" t="s">
        <v>119</v>
      </c>
      <c r="G276" s="30" t="s">
        <v>469</v>
      </c>
      <c r="H276" s="30" t="s">
        <v>470</v>
      </c>
      <c r="I276" s="28">
        <v>13992520001</v>
      </c>
      <c r="J276" s="44">
        <f t="shared" si="42"/>
        <v>330</v>
      </c>
      <c r="K276" s="44">
        <f t="shared" ref="K276:K293" si="43">SUM(L276:O276)</f>
        <v>330</v>
      </c>
      <c r="L276" s="44">
        <v>330</v>
      </c>
      <c r="M276" s="44"/>
      <c r="N276" s="44"/>
      <c r="O276" s="44"/>
      <c r="P276" s="30"/>
      <c r="Q276" s="44"/>
      <c r="R276" s="44"/>
      <c r="S276" s="44"/>
      <c r="T276" s="44"/>
      <c r="U276" s="44"/>
      <c r="V276" s="44"/>
      <c r="W276" s="44"/>
      <c r="X276" s="46" t="s">
        <v>122</v>
      </c>
      <c r="Y276" s="44" t="s">
        <v>123</v>
      </c>
      <c r="Z276" s="44" t="s">
        <v>124</v>
      </c>
      <c r="AA276" s="44" t="s">
        <v>124</v>
      </c>
      <c r="AB276" s="44" t="s">
        <v>124</v>
      </c>
      <c r="AC276" s="44" t="s">
        <v>124</v>
      </c>
      <c r="AD276" s="50">
        <v>30</v>
      </c>
      <c r="AE276" s="50">
        <v>85</v>
      </c>
      <c r="AF276" s="30" t="s">
        <v>447</v>
      </c>
      <c r="AG276" s="54" t="s">
        <v>515</v>
      </c>
      <c r="AH276" s="30"/>
    </row>
    <row r="277" s="4" customFormat="1" ht="35.1" customHeight="1" spans="1:34">
      <c r="A277" s="28">
        <v>3</v>
      </c>
      <c r="B277" s="29" t="s">
        <v>881</v>
      </c>
      <c r="C277" s="29" t="s">
        <v>882</v>
      </c>
      <c r="D277" s="30" t="s">
        <v>144</v>
      </c>
      <c r="E277" s="30" t="s">
        <v>249</v>
      </c>
      <c r="F277" s="28" t="s">
        <v>119</v>
      </c>
      <c r="G277" s="30" t="s">
        <v>469</v>
      </c>
      <c r="H277" s="30" t="s">
        <v>470</v>
      </c>
      <c r="I277" s="28">
        <v>13992520001</v>
      </c>
      <c r="J277" s="44">
        <f t="shared" si="42"/>
        <v>80</v>
      </c>
      <c r="K277" s="44">
        <f t="shared" si="43"/>
        <v>80</v>
      </c>
      <c r="L277" s="44">
        <v>80</v>
      </c>
      <c r="M277" s="44"/>
      <c r="N277" s="44"/>
      <c r="O277" s="44"/>
      <c r="P277" s="30"/>
      <c r="Q277" s="44"/>
      <c r="R277" s="44"/>
      <c r="S277" s="44"/>
      <c r="T277" s="44"/>
      <c r="U277" s="44"/>
      <c r="V277" s="44"/>
      <c r="W277" s="44"/>
      <c r="X277" s="46" t="s">
        <v>122</v>
      </c>
      <c r="Y277" s="44" t="s">
        <v>123</v>
      </c>
      <c r="Z277" s="44" t="s">
        <v>124</v>
      </c>
      <c r="AA277" s="44" t="s">
        <v>124</v>
      </c>
      <c r="AB277" s="44" t="s">
        <v>124</v>
      </c>
      <c r="AC277" s="44" t="s">
        <v>124</v>
      </c>
      <c r="AD277" s="50">
        <v>56</v>
      </c>
      <c r="AE277" s="50">
        <v>176</v>
      </c>
      <c r="AF277" s="30" t="s">
        <v>447</v>
      </c>
      <c r="AG277" s="54" t="s">
        <v>883</v>
      </c>
      <c r="AH277" s="30"/>
    </row>
    <row r="278" s="4" customFormat="1" ht="49" customHeight="1" spans="1:34">
      <c r="A278" s="28">
        <v>4</v>
      </c>
      <c r="B278" s="29" t="s">
        <v>884</v>
      </c>
      <c r="C278" s="29" t="s">
        <v>885</v>
      </c>
      <c r="D278" s="30" t="s">
        <v>195</v>
      </c>
      <c r="E278" s="30" t="s">
        <v>886</v>
      </c>
      <c r="F278" s="28" t="s">
        <v>119</v>
      </c>
      <c r="G278" s="30" t="s">
        <v>469</v>
      </c>
      <c r="H278" s="30" t="s">
        <v>470</v>
      </c>
      <c r="I278" s="28">
        <v>13992520001</v>
      </c>
      <c r="J278" s="44">
        <f t="shared" si="42"/>
        <v>46</v>
      </c>
      <c r="K278" s="44">
        <f t="shared" si="43"/>
        <v>46</v>
      </c>
      <c r="L278" s="44">
        <v>46</v>
      </c>
      <c r="M278" s="44"/>
      <c r="N278" s="44"/>
      <c r="O278" s="44"/>
      <c r="P278" s="30"/>
      <c r="Q278" s="44"/>
      <c r="R278" s="44"/>
      <c r="S278" s="44"/>
      <c r="T278" s="44"/>
      <c r="U278" s="44"/>
      <c r="V278" s="44"/>
      <c r="W278" s="44"/>
      <c r="X278" s="46" t="s">
        <v>122</v>
      </c>
      <c r="Y278" s="44" t="s">
        <v>123</v>
      </c>
      <c r="Z278" s="44" t="s">
        <v>124</v>
      </c>
      <c r="AA278" s="44" t="s">
        <v>124</v>
      </c>
      <c r="AB278" s="44" t="s">
        <v>124</v>
      </c>
      <c r="AC278" s="44" t="s">
        <v>124</v>
      </c>
      <c r="AD278" s="50">
        <v>37</v>
      </c>
      <c r="AE278" s="50">
        <v>125</v>
      </c>
      <c r="AF278" s="30" t="s">
        <v>447</v>
      </c>
      <c r="AG278" s="54" t="s">
        <v>887</v>
      </c>
      <c r="AH278" s="30"/>
    </row>
    <row r="279" s="4" customFormat="1" ht="35.1" customHeight="1" spans="1:34">
      <c r="A279" s="28">
        <v>5</v>
      </c>
      <c r="B279" s="29" t="s">
        <v>888</v>
      </c>
      <c r="C279" s="29" t="s">
        <v>889</v>
      </c>
      <c r="D279" s="30" t="s">
        <v>117</v>
      </c>
      <c r="E279" s="30" t="s">
        <v>653</v>
      </c>
      <c r="F279" s="28" t="s">
        <v>119</v>
      </c>
      <c r="G279" s="30" t="s">
        <v>469</v>
      </c>
      <c r="H279" s="30" t="s">
        <v>470</v>
      </c>
      <c r="I279" s="28">
        <v>13992520001</v>
      </c>
      <c r="J279" s="44">
        <f t="shared" si="42"/>
        <v>395</v>
      </c>
      <c r="K279" s="44">
        <f t="shared" si="43"/>
        <v>270</v>
      </c>
      <c r="L279" s="44">
        <v>270</v>
      </c>
      <c r="M279" s="44"/>
      <c r="N279" s="44"/>
      <c r="O279" s="44"/>
      <c r="P279" s="30">
        <v>125</v>
      </c>
      <c r="Q279" s="44"/>
      <c r="R279" s="44"/>
      <c r="S279" s="44"/>
      <c r="T279" s="44"/>
      <c r="U279" s="44"/>
      <c r="V279" s="44"/>
      <c r="W279" s="44"/>
      <c r="X279" s="46" t="s">
        <v>122</v>
      </c>
      <c r="Y279" s="44" t="s">
        <v>123</v>
      </c>
      <c r="Z279" s="44" t="s">
        <v>124</v>
      </c>
      <c r="AA279" s="44" t="s">
        <v>124</v>
      </c>
      <c r="AB279" s="44" t="s">
        <v>124</v>
      </c>
      <c r="AC279" s="44" t="s">
        <v>124</v>
      </c>
      <c r="AD279" s="50">
        <v>30</v>
      </c>
      <c r="AE279" s="50">
        <v>58</v>
      </c>
      <c r="AF279" s="30" t="s">
        <v>447</v>
      </c>
      <c r="AG279" s="54" t="s">
        <v>806</v>
      </c>
      <c r="AH279" s="30"/>
    </row>
    <row r="280" s="4" customFormat="1" ht="35.1" customHeight="1" spans="1:34">
      <c r="A280" s="28">
        <v>6</v>
      </c>
      <c r="B280" s="29" t="s">
        <v>890</v>
      </c>
      <c r="C280" s="29" t="s">
        <v>891</v>
      </c>
      <c r="D280" s="30" t="s">
        <v>117</v>
      </c>
      <c r="E280" s="30" t="s">
        <v>892</v>
      </c>
      <c r="F280" s="28" t="s">
        <v>119</v>
      </c>
      <c r="G280" s="30" t="s">
        <v>469</v>
      </c>
      <c r="H280" s="30" t="s">
        <v>470</v>
      </c>
      <c r="I280" s="28">
        <v>13992520001</v>
      </c>
      <c r="J280" s="44">
        <f t="shared" si="42"/>
        <v>30</v>
      </c>
      <c r="K280" s="44">
        <f t="shared" si="43"/>
        <v>30</v>
      </c>
      <c r="L280" s="44"/>
      <c r="M280" s="44">
        <v>30</v>
      </c>
      <c r="N280" s="44"/>
      <c r="O280" s="44"/>
      <c r="P280" s="30"/>
      <c r="Q280" s="44"/>
      <c r="R280" s="44"/>
      <c r="S280" s="44"/>
      <c r="T280" s="44"/>
      <c r="U280" s="44"/>
      <c r="V280" s="44"/>
      <c r="W280" s="44"/>
      <c r="X280" s="46" t="s">
        <v>122</v>
      </c>
      <c r="Y280" s="44" t="s">
        <v>123</v>
      </c>
      <c r="Z280" s="44" t="s">
        <v>124</v>
      </c>
      <c r="AA280" s="44" t="s">
        <v>124</v>
      </c>
      <c r="AB280" s="44" t="s">
        <v>124</v>
      </c>
      <c r="AC280" s="44" t="s">
        <v>124</v>
      </c>
      <c r="AD280" s="50">
        <v>20</v>
      </c>
      <c r="AE280" s="50">
        <v>35</v>
      </c>
      <c r="AF280" s="30" t="s">
        <v>447</v>
      </c>
      <c r="AG280" s="54" t="s">
        <v>681</v>
      </c>
      <c r="AH280" s="30"/>
    </row>
    <row r="281" s="4" customFormat="1" ht="35.1" customHeight="1" spans="1:34">
      <c r="A281" s="28">
        <v>7</v>
      </c>
      <c r="B281" s="29" t="s">
        <v>893</v>
      </c>
      <c r="C281" s="29" t="s">
        <v>894</v>
      </c>
      <c r="D281" s="30" t="s">
        <v>117</v>
      </c>
      <c r="E281" s="30" t="s">
        <v>118</v>
      </c>
      <c r="F281" s="28" t="s">
        <v>119</v>
      </c>
      <c r="G281" s="30" t="s">
        <v>469</v>
      </c>
      <c r="H281" s="30" t="s">
        <v>470</v>
      </c>
      <c r="I281" s="28">
        <v>13992520001</v>
      </c>
      <c r="J281" s="44">
        <f t="shared" si="42"/>
        <v>57.2</v>
      </c>
      <c r="K281" s="44">
        <f t="shared" si="43"/>
        <v>57.2</v>
      </c>
      <c r="L281" s="44">
        <v>57.2</v>
      </c>
      <c r="M281" s="44"/>
      <c r="N281" s="44"/>
      <c r="O281" s="44"/>
      <c r="P281" s="30"/>
      <c r="Q281" s="44"/>
      <c r="R281" s="44"/>
      <c r="S281" s="44"/>
      <c r="T281" s="44"/>
      <c r="U281" s="44"/>
      <c r="V281" s="44"/>
      <c r="W281" s="44"/>
      <c r="X281" s="46" t="s">
        <v>122</v>
      </c>
      <c r="Y281" s="44" t="s">
        <v>123</v>
      </c>
      <c r="Z281" s="44" t="s">
        <v>124</v>
      </c>
      <c r="AA281" s="44" t="s">
        <v>124</v>
      </c>
      <c r="AB281" s="44" t="s">
        <v>124</v>
      </c>
      <c r="AC281" s="44" t="s">
        <v>124</v>
      </c>
      <c r="AD281" s="50">
        <v>30</v>
      </c>
      <c r="AE281" s="50">
        <v>60</v>
      </c>
      <c r="AF281" s="30" t="s">
        <v>447</v>
      </c>
      <c r="AG281" s="54" t="s">
        <v>837</v>
      </c>
      <c r="AH281" s="30"/>
    </row>
    <row r="282" s="4" customFormat="1" ht="37" customHeight="1" spans="1:34">
      <c r="A282" s="28">
        <v>8</v>
      </c>
      <c r="B282" s="29" t="s">
        <v>895</v>
      </c>
      <c r="C282" s="29" t="s">
        <v>896</v>
      </c>
      <c r="D282" s="30" t="s">
        <v>117</v>
      </c>
      <c r="E282" s="30" t="s">
        <v>234</v>
      </c>
      <c r="F282" s="28" t="s">
        <v>119</v>
      </c>
      <c r="G282" s="30" t="s">
        <v>469</v>
      </c>
      <c r="H282" s="30" t="s">
        <v>470</v>
      </c>
      <c r="I282" s="28">
        <v>13992520001</v>
      </c>
      <c r="J282" s="44">
        <f t="shared" si="42"/>
        <v>22</v>
      </c>
      <c r="K282" s="44">
        <f t="shared" si="43"/>
        <v>22</v>
      </c>
      <c r="L282" s="44"/>
      <c r="M282" s="44">
        <v>22</v>
      </c>
      <c r="N282" s="44"/>
      <c r="O282" s="44"/>
      <c r="P282" s="30"/>
      <c r="Q282" s="44"/>
      <c r="R282" s="44"/>
      <c r="S282" s="44"/>
      <c r="T282" s="44"/>
      <c r="U282" s="44"/>
      <c r="V282" s="44"/>
      <c r="W282" s="44"/>
      <c r="X282" s="46" t="s">
        <v>122</v>
      </c>
      <c r="Y282" s="44" t="s">
        <v>123</v>
      </c>
      <c r="Z282" s="44" t="s">
        <v>124</v>
      </c>
      <c r="AA282" s="44" t="s">
        <v>124</v>
      </c>
      <c r="AB282" s="44" t="s">
        <v>124</v>
      </c>
      <c r="AC282" s="44" t="s">
        <v>124</v>
      </c>
      <c r="AD282" s="50">
        <v>90</v>
      </c>
      <c r="AE282" s="50">
        <v>278</v>
      </c>
      <c r="AF282" s="30" t="s">
        <v>447</v>
      </c>
      <c r="AG282" s="54" t="s">
        <v>830</v>
      </c>
      <c r="AH282" s="30"/>
    </row>
    <row r="283" s="4" customFormat="1" ht="42" customHeight="1" spans="1:34">
      <c r="A283" s="28">
        <v>9</v>
      </c>
      <c r="B283" s="29" t="s">
        <v>897</v>
      </c>
      <c r="C283" s="29" t="s">
        <v>898</v>
      </c>
      <c r="D283" s="30" t="s">
        <v>144</v>
      </c>
      <c r="E283" s="30" t="s">
        <v>899</v>
      </c>
      <c r="F283" s="28" t="s">
        <v>119</v>
      </c>
      <c r="G283" s="30" t="s">
        <v>469</v>
      </c>
      <c r="H283" s="30" t="s">
        <v>470</v>
      </c>
      <c r="I283" s="28">
        <v>13992520001</v>
      </c>
      <c r="J283" s="44">
        <f t="shared" si="42"/>
        <v>26.4</v>
      </c>
      <c r="K283" s="44">
        <f t="shared" si="43"/>
        <v>26.4</v>
      </c>
      <c r="L283" s="44">
        <v>26.4</v>
      </c>
      <c r="M283" s="44"/>
      <c r="N283" s="44"/>
      <c r="O283" s="44"/>
      <c r="P283" s="30"/>
      <c r="Q283" s="44"/>
      <c r="R283" s="44"/>
      <c r="S283" s="44"/>
      <c r="T283" s="44"/>
      <c r="U283" s="44"/>
      <c r="V283" s="44"/>
      <c r="W283" s="44"/>
      <c r="X283" s="46" t="s">
        <v>122</v>
      </c>
      <c r="Y283" s="44" t="s">
        <v>123</v>
      </c>
      <c r="Z283" s="44" t="s">
        <v>124</v>
      </c>
      <c r="AA283" s="44" t="s">
        <v>124</v>
      </c>
      <c r="AB283" s="44" t="s">
        <v>124</v>
      </c>
      <c r="AC283" s="44" t="s">
        <v>124</v>
      </c>
      <c r="AD283" s="50">
        <v>32</v>
      </c>
      <c r="AE283" s="50">
        <v>128</v>
      </c>
      <c r="AF283" s="30" t="s">
        <v>447</v>
      </c>
      <c r="AG283" s="54" t="s">
        <v>900</v>
      </c>
      <c r="AH283" s="30"/>
    </row>
    <row r="284" s="4" customFormat="1" ht="35.1" customHeight="1" spans="1:34">
      <c r="A284" s="28">
        <v>10</v>
      </c>
      <c r="B284" s="29" t="s">
        <v>901</v>
      </c>
      <c r="C284" s="29" t="s">
        <v>902</v>
      </c>
      <c r="D284" s="30" t="s">
        <v>134</v>
      </c>
      <c r="E284" s="30" t="s">
        <v>321</v>
      </c>
      <c r="F284" s="28" t="s">
        <v>119</v>
      </c>
      <c r="G284" s="30" t="s">
        <v>469</v>
      </c>
      <c r="H284" s="30" t="s">
        <v>470</v>
      </c>
      <c r="I284" s="28">
        <v>13992520001</v>
      </c>
      <c r="J284" s="44">
        <f t="shared" si="42"/>
        <v>66</v>
      </c>
      <c r="K284" s="44">
        <f t="shared" si="43"/>
        <v>66</v>
      </c>
      <c r="L284" s="44">
        <v>66</v>
      </c>
      <c r="M284" s="44">
        <v>0</v>
      </c>
      <c r="N284" s="44"/>
      <c r="O284" s="44"/>
      <c r="P284" s="30"/>
      <c r="Q284" s="44"/>
      <c r="R284" s="44"/>
      <c r="S284" s="44"/>
      <c r="T284" s="44"/>
      <c r="U284" s="44"/>
      <c r="V284" s="44"/>
      <c r="W284" s="44"/>
      <c r="X284" s="46" t="s">
        <v>122</v>
      </c>
      <c r="Y284" s="44" t="s">
        <v>123</v>
      </c>
      <c r="Z284" s="44" t="s">
        <v>124</v>
      </c>
      <c r="AA284" s="44" t="s">
        <v>124</v>
      </c>
      <c r="AB284" s="44" t="s">
        <v>124</v>
      </c>
      <c r="AC284" s="44" t="s">
        <v>124</v>
      </c>
      <c r="AD284" s="50">
        <v>25</v>
      </c>
      <c r="AE284" s="84">
        <v>56</v>
      </c>
      <c r="AF284" s="30" t="s">
        <v>447</v>
      </c>
      <c r="AG284" s="54" t="s">
        <v>857</v>
      </c>
      <c r="AH284" s="30"/>
    </row>
    <row r="285" s="4" customFormat="1" ht="35.1" customHeight="1" spans="1:34">
      <c r="A285" s="28">
        <v>11</v>
      </c>
      <c r="B285" s="29" t="s">
        <v>903</v>
      </c>
      <c r="C285" s="29" t="s">
        <v>904</v>
      </c>
      <c r="D285" s="30" t="s">
        <v>129</v>
      </c>
      <c r="E285" s="30" t="s">
        <v>130</v>
      </c>
      <c r="F285" s="28" t="s">
        <v>119</v>
      </c>
      <c r="G285" s="30" t="s">
        <v>469</v>
      </c>
      <c r="H285" s="30" t="s">
        <v>470</v>
      </c>
      <c r="I285" s="28">
        <v>13992520001</v>
      </c>
      <c r="J285" s="44">
        <f t="shared" si="42"/>
        <v>44</v>
      </c>
      <c r="K285" s="44">
        <f t="shared" si="43"/>
        <v>44</v>
      </c>
      <c r="L285" s="44">
        <v>26</v>
      </c>
      <c r="M285" s="44">
        <v>18</v>
      </c>
      <c r="N285" s="44"/>
      <c r="O285" s="44"/>
      <c r="P285" s="30"/>
      <c r="Q285" s="44"/>
      <c r="R285" s="44"/>
      <c r="S285" s="44"/>
      <c r="T285" s="44"/>
      <c r="U285" s="44"/>
      <c r="V285" s="44"/>
      <c r="W285" s="44"/>
      <c r="X285" s="46" t="s">
        <v>122</v>
      </c>
      <c r="Y285" s="44" t="s">
        <v>123</v>
      </c>
      <c r="Z285" s="44" t="s">
        <v>124</v>
      </c>
      <c r="AA285" s="44" t="s">
        <v>124</v>
      </c>
      <c r="AB285" s="44" t="s">
        <v>124</v>
      </c>
      <c r="AC285" s="44" t="s">
        <v>124</v>
      </c>
      <c r="AD285" s="50">
        <v>26</v>
      </c>
      <c r="AE285" s="84">
        <v>64</v>
      </c>
      <c r="AF285" s="30" t="s">
        <v>447</v>
      </c>
      <c r="AG285" s="54" t="s">
        <v>785</v>
      </c>
      <c r="AH285" s="30"/>
    </row>
    <row r="286" s="4" customFormat="1" ht="42" customHeight="1" spans="1:34">
      <c r="A286" s="28">
        <v>12</v>
      </c>
      <c r="B286" s="29" t="s">
        <v>905</v>
      </c>
      <c r="C286" s="29" t="s">
        <v>906</v>
      </c>
      <c r="D286" s="30" t="s">
        <v>157</v>
      </c>
      <c r="E286" s="30" t="s">
        <v>258</v>
      </c>
      <c r="F286" s="28" t="s">
        <v>119</v>
      </c>
      <c r="G286" s="30" t="s">
        <v>469</v>
      </c>
      <c r="H286" s="30" t="s">
        <v>470</v>
      </c>
      <c r="I286" s="28">
        <v>13992520001</v>
      </c>
      <c r="J286" s="44">
        <f t="shared" si="42"/>
        <v>66</v>
      </c>
      <c r="K286" s="44">
        <f t="shared" si="43"/>
        <v>66</v>
      </c>
      <c r="L286" s="44">
        <v>66</v>
      </c>
      <c r="M286" s="44">
        <v>0</v>
      </c>
      <c r="N286" s="44"/>
      <c r="O286" s="44"/>
      <c r="P286" s="30"/>
      <c r="Q286" s="44"/>
      <c r="R286" s="44"/>
      <c r="S286" s="44"/>
      <c r="T286" s="44"/>
      <c r="U286" s="44"/>
      <c r="V286" s="44"/>
      <c r="W286" s="44"/>
      <c r="X286" s="46" t="s">
        <v>122</v>
      </c>
      <c r="Y286" s="44" t="s">
        <v>123</v>
      </c>
      <c r="Z286" s="44" t="s">
        <v>124</v>
      </c>
      <c r="AA286" s="44" t="s">
        <v>124</v>
      </c>
      <c r="AB286" s="44" t="s">
        <v>124</v>
      </c>
      <c r="AC286" s="44" t="s">
        <v>124</v>
      </c>
      <c r="AD286" s="50">
        <v>32</v>
      </c>
      <c r="AE286" s="84">
        <v>118</v>
      </c>
      <c r="AF286" s="30" t="s">
        <v>447</v>
      </c>
      <c r="AG286" s="54" t="s">
        <v>907</v>
      </c>
      <c r="AH286" s="30"/>
    </row>
    <row r="287" s="4" customFormat="1" ht="38" customHeight="1" spans="1:34">
      <c r="A287" s="28">
        <v>13</v>
      </c>
      <c r="B287" s="29" t="s">
        <v>908</v>
      </c>
      <c r="C287" s="29" t="s">
        <v>909</v>
      </c>
      <c r="D287" s="30" t="s">
        <v>148</v>
      </c>
      <c r="E287" s="30" t="s">
        <v>492</v>
      </c>
      <c r="F287" s="28" t="s">
        <v>119</v>
      </c>
      <c r="G287" s="30" t="s">
        <v>469</v>
      </c>
      <c r="H287" s="30" t="s">
        <v>470</v>
      </c>
      <c r="I287" s="28">
        <v>13992520001</v>
      </c>
      <c r="J287" s="44">
        <f t="shared" si="42"/>
        <v>61.6</v>
      </c>
      <c r="K287" s="44">
        <f t="shared" si="43"/>
        <v>61.6</v>
      </c>
      <c r="L287" s="44">
        <v>61.6</v>
      </c>
      <c r="M287" s="44">
        <v>0</v>
      </c>
      <c r="N287" s="44"/>
      <c r="O287" s="44"/>
      <c r="P287" s="30"/>
      <c r="Q287" s="44"/>
      <c r="R287" s="44"/>
      <c r="S287" s="44"/>
      <c r="T287" s="44"/>
      <c r="U287" s="44"/>
      <c r="V287" s="44"/>
      <c r="W287" s="44"/>
      <c r="X287" s="46" t="s">
        <v>122</v>
      </c>
      <c r="Y287" s="44" t="s">
        <v>123</v>
      </c>
      <c r="Z287" s="44" t="s">
        <v>124</v>
      </c>
      <c r="AA287" s="44" t="s">
        <v>124</v>
      </c>
      <c r="AB287" s="44" t="s">
        <v>124</v>
      </c>
      <c r="AC287" s="44" t="s">
        <v>124</v>
      </c>
      <c r="AD287" s="50">
        <v>30</v>
      </c>
      <c r="AE287" s="84">
        <v>60</v>
      </c>
      <c r="AF287" s="30" t="s">
        <v>447</v>
      </c>
      <c r="AG287" s="54" t="s">
        <v>837</v>
      </c>
      <c r="AH287" s="30"/>
    </row>
    <row r="288" s="4" customFormat="1" ht="43" customHeight="1" spans="1:34">
      <c r="A288" s="28">
        <v>14</v>
      </c>
      <c r="B288" s="29" t="s">
        <v>910</v>
      </c>
      <c r="C288" s="29" t="s">
        <v>911</v>
      </c>
      <c r="D288" s="30" t="s">
        <v>164</v>
      </c>
      <c r="E288" s="30" t="s">
        <v>165</v>
      </c>
      <c r="F288" s="28" t="s">
        <v>119</v>
      </c>
      <c r="G288" s="30" t="s">
        <v>469</v>
      </c>
      <c r="H288" s="30" t="s">
        <v>470</v>
      </c>
      <c r="I288" s="28">
        <v>13992520001</v>
      </c>
      <c r="J288" s="44">
        <f t="shared" si="42"/>
        <v>55</v>
      </c>
      <c r="K288" s="44">
        <f t="shared" si="43"/>
        <v>55</v>
      </c>
      <c r="L288" s="44">
        <v>55</v>
      </c>
      <c r="M288" s="44">
        <v>0</v>
      </c>
      <c r="N288" s="44"/>
      <c r="O288" s="44"/>
      <c r="P288" s="30"/>
      <c r="Q288" s="44"/>
      <c r="R288" s="44"/>
      <c r="S288" s="44"/>
      <c r="T288" s="44"/>
      <c r="U288" s="44"/>
      <c r="V288" s="44"/>
      <c r="W288" s="44"/>
      <c r="X288" s="46" t="s">
        <v>122</v>
      </c>
      <c r="Y288" s="44" t="s">
        <v>123</v>
      </c>
      <c r="Z288" s="44" t="s">
        <v>124</v>
      </c>
      <c r="AA288" s="44" t="s">
        <v>124</v>
      </c>
      <c r="AB288" s="44" t="s">
        <v>124</v>
      </c>
      <c r="AC288" s="44" t="s">
        <v>124</v>
      </c>
      <c r="AD288" s="50">
        <v>90</v>
      </c>
      <c r="AE288" s="84">
        <v>278</v>
      </c>
      <c r="AF288" s="30" t="s">
        <v>447</v>
      </c>
      <c r="AG288" s="54" t="s">
        <v>830</v>
      </c>
      <c r="AH288" s="30"/>
    </row>
    <row r="289" s="4" customFormat="1" ht="35.1" customHeight="1" spans="1:34">
      <c r="A289" s="28">
        <v>15</v>
      </c>
      <c r="B289" s="29" t="s">
        <v>912</v>
      </c>
      <c r="C289" s="29" t="s">
        <v>913</v>
      </c>
      <c r="D289" s="30" t="s">
        <v>139</v>
      </c>
      <c r="E289" s="30" t="s">
        <v>140</v>
      </c>
      <c r="F289" s="28" t="s">
        <v>119</v>
      </c>
      <c r="G289" s="30" t="s">
        <v>469</v>
      </c>
      <c r="H289" s="30" t="s">
        <v>470</v>
      </c>
      <c r="I289" s="28">
        <v>13992520001</v>
      </c>
      <c r="J289" s="44">
        <f t="shared" si="42"/>
        <v>33</v>
      </c>
      <c r="K289" s="44">
        <f t="shared" si="43"/>
        <v>33</v>
      </c>
      <c r="L289" s="44">
        <v>33</v>
      </c>
      <c r="M289" s="44">
        <v>0</v>
      </c>
      <c r="N289" s="44"/>
      <c r="O289" s="44"/>
      <c r="P289" s="30"/>
      <c r="Q289" s="44"/>
      <c r="R289" s="44"/>
      <c r="S289" s="44"/>
      <c r="T289" s="44"/>
      <c r="U289" s="44"/>
      <c r="V289" s="44"/>
      <c r="W289" s="44"/>
      <c r="X289" s="46" t="s">
        <v>122</v>
      </c>
      <c r="Y289" s="44" t="s">
        <v>123</v>
      </c>
      <c r="Z289" s="44" t="s">
        <v>124</v>
      </c>
      <c r="AA289" s="44" t="s">
        <v>124</v>
      </c>
      <c r="AB289" s="44" t="s">
        <v>124</v>
      </c>
      <c r="AC289" s="44" t="s">
        <v>124</v>
      </c>
      <c r="AD289" s="50">
        <v>32</v>
      </c>
      <c r="AE289" s="84">
        <v>118</v>
      </c>
      <c r="AF289" s="30" t="s">
        <v>447</v>
      </c>
      <c r="AG289" s="54" t="s">
        <v>833</v>
      </c>
      <c r="AH289" s="30"/>
    </row>
    <row r="290" s="4" customFormat="1" ht="35.1" customHeight="1" spans="1:34">
      <c r="A290" s="28">
        <v>16</v>
      </c>
      <c r="B290" s="29" t="s">
        <v>914</v>
      </c>
      <c r="C290" s="29" t="s">
        <v>915</v>
      </c>
      <c r="D290" s="30" t="s">
        <v>139</v>
      </c>
      <c r="E290" s="30" t="s">
        <v>225</v>
      </c>
      <c r="F290" s="28" t="s">
        <v>119</v>
      </c>
      <c r="G290" s="30" t="s">
        <v>469</v>
      </c>
      <c r="H290" s="30" t="s">
        <v>470</v>
      </c>
      <c r="I290" s="28">
        <v>13992520001</v>
      </c>
      <c r="J290" s="44">
        <f t="shared" si="42"/>
        <v>24.2</v>
      </c>
      <c r="K290" s="44">
        <f t="shared" si="43"/>
        <v>24.2</v>
      </c>
      <c r="L290" s="44">
        <v>24.2</v>
      </c>
      <c r="M290" s="44"/>
      <c r="N290" s="44"/>
      <c r="O290" s="44"/>
      <c r="P290" s="30"/>
      <c r="Q290" s="44"/>
      <c r="R290" s="44"/>
      <c r="S290" s="44"/>
      <c r="T290" s="44"/>
      <c r="U290" s="44"/>
      <c r="V290" s="44"/>
      <c r="W290" s="44"/>
      <c r="X290" s="46" t="s">
        <v>122</v>
      </c>
      <c r="Y290" s="44" t="s">
        <v>123</v>
      </c>
      <c r="Z290" s="44" t="s">
        <v>124</v>
      </c>
      <c r="AA290" s="44" t="s">
        <v>124</v>
      </c>
      <c r="AB290" s="44" t="s">
        <v>124</v>
      </c>
      <c r="AC290" s="44" t="s">
        <v>124</v>
      </c>
      <c r="AD290" s="50">
        <v>30</v>
      </c>
      <c r="AE290" s="50">
        <v>60</v>
      </c>
      <c r="AF290" s="30" t="s">
        <v>447</v>
      </c>
      <c r="AG290" s="54" t="s">
        <v>837</v>
      </c>
      <c r="AH290" s="30"/>
    </row>
    <row r="291" s="4" customFormat="1" ht="35.1" customHeight="1" spans="1:34">
      <c r="A291" s="28">
        <v>17</v>
      </c>
      <c r="B291" s="29" t="s">
        <v>916</v>
      </c>
      <c r="C291" s="29" t="s">
        <v>917</v>
      </c>
      <c r="D291" s="30" t="s">
        <v>195</v>
      </c>
      <c r="E291" s="30" t="s">
        <v>196</v>
      </c>
      <c r="F291" s="28" t="s">
        <v>119</v>
      </c>
      <c r="G291" s="30" t="s">
        <v>120</v>
      </c>
      <c r="H291" s="30" t="s">
        <v>121</v>
      </c>
      <c r="I291" s="28">
        <v>13309151917</v>
      </c>
      <c r="J291" s="44">
        <f t="shared" si="42"/>
        <v>35</v>
      </c>
      <c r="K291" s="44">
        <f t="shared" si="43"/>
        <v>35</v>
      </c>
      <c r="L291" s="44">
        <v>35</v>
      </c>
      <c r="M291" s="44"/>
      <c r="N291" s="44"/>
      <c r="O291" s="44"/>
      <c r="P291" s="30"/>
      <c r="Q291" s="44"/>
      <c r="R291" s="44"/>
      <c r="S291" s="44"/>
      <c r="T291" s="44"/>
      <c r="U291" s="44"/>
      <c r="V291" s="44"/>
      <c r="W291" s="44"/>
      <c r="X291" s="46" t="s">
        <v>122</v>
      </c>
      <c r="Y291" s="44" t="s">
        <v>123</v>
      </c>
      <c r="Z291" s="44" t="s">
        <v>124</v>
      </c>
      <c r="AA291" s="44" t="s">
        <v>124</v>
      </c>
      <c r="AB291" s="44" t="s">
        <v>124</v>
      </c>
      <c r="AC291" s="44" t="s">
        <v>124</v>
      </c>
      <c r="AD291" s="50">
        <v>105</v>
      </c>
      <c r="AE291" s="50">
        <v>322</v>
      </c>
      <c r="AF291" s="30" t="s">
        <v>447</v>
      </c>
      <c r="AG291" s="54" t="s">
        <v>918</v>
      </c>
      <c r="AH291" s="30"/>
    </row>
    <row r="292" s="4" customFormat="1" ht="49" customHeight="1" spans="1:34">
      <c r="A292" s="28">
        <v>18</v>
      </c>
      <c r="B292" s="29" t="s">
        <v>919</v>
      </c>
      <c r="C292" s="29" t="s">
        <v>920</v>
      </c>
      <c r="D292" s="30" t="s">
        <v>195</v>
      </c>
      <c r="E292" s="30" t="s">
        <v>829</v>
      </c>
      <c r="F292" s="28" t="s">
        <v>119</v>
      </c>
      <c r="G292" s="30" t="s">
        <v>469</v>
      </c>
      <c r="H292" s="30" t="s">
        <v>470</v>
      </c>
      <c r="I292" s="28">
        <v>13992520001</v>
      </c>
      <c r="J292" s="44">
        <f t="shared" si="42"/>
        <v>88</v>
      </c>
      <c r="K292" s="44">
        <f t="shared" si="43"/>
        <v>88</v>
      </c>
      <c r="L292" s="44">
        <v>88</v>
      </c>
      <c r="M292" s="44"/>
      <c r="N292" s="44"/>
      <c r="O292" s="44"/>
      <c r="P292" s="30"/>
      <c r="Q292" s="44"/>
      <c r="R292" s="44"/>
      <c r="S292" s="44"/>
      <c r="T292" s="44"/>
      <c r="U292" s="44"/>
      <c r="V292" s="44"/>
      <c r="W292" s="44"/>
      <c r="X292" s="46" t="s">
        <v>122</v>
      </c>
      <c r="Y292" s="44" t="s">
        <v>123</v>
      </c>
      <c r="Z292" s="44" t="s">
        <v>124</v>
      </c>
      <c r="AA292" s="44" t="s">
        <v>124</v>
      </c>
      <c r="AB292" s="44" t="s">
        <v>124</v>
      </c>
      <c r="AC292" s="44" t="s">
        <v>124</v>
      </c>
      <c r="AD292" s="50">
        <v>30</v>
      </c>
      <c r="AE292" s="50">
        <v>68</v>
      </c>
      <c r="AF292" s="30" t="s">
        <v>447</v>
      </c>
      <c r="AG292" s="54" t="s">
        <v>813</v>
      </c>
      <c r="AH292" s="30"/>
    </row>
    <row r="293" s="4" customFormat="1" ht="59" customHeight="1" spans="1:34">
      <c r="A293" s="28">
        <v>19</v>
      </c>
      <c r="B293" s="29" t="s">
        <v>921</v>
      </c>
      <c r="C293" s="29" t="s">
        <v>922</v>
      </c>
      <c r="D293" s="30" t="s">
        <v>148</v>
      </c>
      <c r="E293" s="30" t="s">
        <v>923</v>
      </c>
      <c r="F293" s="28" t="s">
        <v>119</v>
      </c>
      <c r="G293" s="30" t="s">
        <v>469</v>
      </c>
      <c r="H293" s="30" t="s">
        <v>470</v>
      </c>
      <c r="I293" s="28">
        <v>13992520001</v>
      </c>
      <c r="J293" s="44">
        <f t="shared" si="42"/>
        <v>246</v>
      </c>
      <c r="K293" s="44">
        <f t="shared" si="43"/>
        <v>136</v>
      </c>
      <c r="L293" s="44">
        <v>136</v>
      </c>
      <c r="M293" s="44"/>
      <c r="N293" s="44"/>
      <c r="O293" s="44"/>
      <c r="P293" s="30">
        <v>110</v>
      </c>
      <c r="Q293" s="44"/>
      <c r="R293" s="44"/>
      <c r="S293" s="44"/>
      <c r="T293" s="44"/>
      <c r="U293" s="44"/>
      <c r="V293" s="44"/>
      <c r="W293" s="44"/>
      <c r="X293" s="46" t="s">
        <v>122</v>
      </c>
      <c r="Y293" s="44" t="s">
        <v>123</v>
      </c>
      <c r="Z293" s="44" t="s">
        <v>124</v>
      </c>
      <c r="AA293" s="44" t="s">
        <v>124</v>
      </c>
      <c r="AB293" s="44" t="s">
        <v>124</v>
      </c>
      <c r="AC293" s="44" t="s">
        <v>124</v>
      </c>
      <c r="AD293" s="50">
        <v>40</v>
      </c>
      <c r="AE293" s="50">
        <v>130</v>
      </c>
      <c r="AF293" s="30" t="s">
        <v>447</v>
      </c>
      <c r="AG293" s="54" t="s">
        <v>924</v>
      </c>
      <c r="AH293" s="30"/>
    </row>
    <row r="294" s="3" customFormat="1" ht="38" customHeight="1" spans="1:34">
      <c r="A294" s="27" t="s">
        <v>68</v>
      </c>
      <c r="B294" s="29"/>
      <c r="C294" s="24"/>
      <c r="D294" s="20"/>
      <c r="E294" s="20"/>
      <c r="F294" s="19"/>
      <c r="G294" s="20"/>
      <c r="H294" s="20"/>
      <c r="I294" s="43"/>
      <c r="J294" s="39">
        <f>SUM(J295:J301)</f>
        <v>3786.8</v>
      </c>
      <c r="K294" s="39">
        <f t="shared" ref="K294:AE294" si="44">SUM(K295:K301)</f>
        <v>575</v>
      </c>
      <c r="L294" s="39">
        <f t="shared" si="44"/>
        <v>575</v>
      </c>
      <c r="M294" s="39">
        <f t="shared" si="44"/>
        <v>0</v>
      </c>
      <c r="N294" s="39">
        <f t="shared" si="44"/>
        <v>0</v>
      </c>
      <c r="O294" s="39">
        <f t="shared" si="44"/>
        <v>0</v>
      </c>
      <c r="P294" s="39">
        <f t="shared" si="44"/>
        <v>3211.8</v>
      </c>
      <c r="Q294" s="39">
        <f t="shared" si="44"/>
        <v>0</v>
      </c>
      <c r="R294" s="39">
        <f t="shared" si="44"/>
        <v>0</v>
      </c>
      <c r="S294" s="39">
        <f t="shared" si="44"/>
        <v>0</v>
      </c>
      <c r="T294" s="39">
        <f t="shared" si="44"/>
        <v>0</v>
      </c>
      <c r="U294" s="39">
        <f t="shared" si="44"/>
        <v>0</v>
      </c>
      <c r="V294" s="39">
        <f t="shared" si="44"/>
        <v>0</v>
      </c>
      <c r="W294" s="39">
        <f t="shared" si="44"/>
        <v>0</v>
      </c>
      <c r="X294" s="39">
        <f t="shared" si="44"/>
        <v>0</v>
      </c>
      <c r="Y294" s="39">
        <f t="shared" si="44"/>
        <v>0</v>
      </c>
      <c r="Z294" s="39">
        <f t="shared" si="44"/>
        <v>0</v>
      </c>
      <c r="AA294" s="39">
        <f t="shared" si="44"/>
        <v>0</v>
      </c>
      <c r="AB294" s="39">
        <f t="shared" si="44"/>
        <v>0</v>
      </c>
      <c r="AC294" s="39">
        <f t="shared" si="44"/>
        <v>0</v>
      </c>
      <c r="AD294" s="49">
        <f t="shared" si="44"/>
        <v>458</v>
      </c>
      <c r="AE294" s="49">
        <f t="shared" si="44"/>
        <v>1366</v>
      </c>
      <c r="AF294" s="20"/>
      <c r="AG294" s="53"/>
      <c r="AH294" s="30"/>
    </row>
    <row r="295" s="4" customFormat="1" ht="35.1" customHeight="1" spans="1:34">
      <c r="A295" s="28"/>
      <c r="B295" s="29" t="s">
        <v>925</v>
      </c>
      <c r="C295" s="29" t="s">
        <v>926</v>
      </c>
      <c r="D295" s="30" t="s">
        <v>144</v>
      </c>
      <c r="E295" s="30" t="s">
        <v>177</v>
      </c>
      <c r="F295" s="28" t="s">
        <v>119</v>
      </c>
      <c r="G295" s="30" t="s">
        <v>203</v>
      </c>
      <c r="H295" s="30" t="s">
        <v>204</v>
      </c>
      <c r="I295" s="28">
        <v>13709156852</v>
      </c>
      <c r="J295" s="44">
        <f t="shared" si="42"/>
        <v>140</v>
      </c>
      <c r="K295" s="44">
        <f>SUM(L295:O295)</f>
        <v>140</v>
      </c>
      <c r="L295" s="44">
        <v>140</v>
      </c>
      <c r="M295" s="44"/>
      <c r="N295" s="44"/>
      <c r="O295" s="44"/>
      <c r="P295" s="30"/>
      <c r="Q295" s="44"/>
      <c r="R295" s="44"/>
      <c r="S295" s="44"/>
      <c r="T295" s="44"/>
      <c r="U295" s="44"/>
      <c r="V295" s="44"/>
      <c r="W295" s="44"/>
      <c r="X295" s="46" t="s">
        <v>122</v>
      </c>
      <c r="Y295" s="44" t="s">
        <v>123</v>
      </c>
      <c r="Z295" s="44" t="s">
        <v>124</v>
      </c>
      <c r="AA295" s="44" t="s">
        <v>124</v>
      </c>
      <c r="AB295" s="44" t="s">
        <v>124</v>
      </c>
      <c r="AC295" s="44" t="s">
        <v>124</v>
      </c>
      <c r="AD295" s="50">
        <v>60</v>
      </c>
      <c r="AE295" s="50">
        <v>150</v>
      </c>
      <c r="AF295" s="30" t="s">
        <v>447</v>
      </c>
      <c r="AG295" s="54" t="s">
        <v>927</v>
      </c>
      <c r="AH295" s="30"/>
    </row>
    <row r="296" s="4" customFormat="1" ht="35.1" customHeight="1" spans="1:34">
      <c r="A296" s="28"/>
      <c r="B296" s="29" t="s">
        <v>928</v>
      </c>
      <c r="C296" s="29" t="s">
        <v>929</v>
      </c>
      <c r="D296" s="30" t="s">
        <v>148</v>
      </c>
      <c r="E296" s="30" t="s">
        <v>186</v>
      </c>
      <c r="F296" s="28" t="s">
        <v>119</v>
      </c>
      <c r="G296" s="30" t="s">
        <v>203</v>
      </c>
      <c r="H296" s="30" t="s">
        <v>204</v>
      </c>
      <c r="I296" s="28">
        <v>13709156852</v>
      </c>
      <c r="J296" s="44">
        <f t="shared" si="42"/>
        <v>180</v>
      </c>
      <c r="K296" s="44">
        <f t="shared" ref="K296:K301" si="45">SUM(L296:O296)</f>
        <v>180</v>
      </c>
      <c r="L296" s="44">
        <v>180</v>
      </c>
      <c r="M296" s="44"/>
      <c r="N296" s="44"/>
      <c r="O296" s="44"/>
      <c r="P296" s="30"/>
      <c r="Q296" s="44"/>
      <c r="R296" s="44"/>
      <c r="S296" s="44"/>
      <c r="T296" s="44"/>
      <c r="U296" s="44"/>
      <c r="V296" s="44"/>
      <c r="W296" s="44"/>
      <c r="X296" s="46" t="s">
        <v>122</v>
      </c>
      <c r="Y296" s="44" t="s">
        <v>123</v>
      </c>
      <c r="Z296" s="44" t="s">
        <v>124</v>
      </c>
      <c r="AA296" s="44" t="s">
        <v>124</v>
      </c>
      <c r="AB296" s="44" t="s">
        <v>124</v>
      </c>
      <c r="AC296" s="44" t="s">
        <v>124</v>
      </c>
      <c r="AD296" s="50">
        <v>105</v>
      </c>
      <c r="AE296" s="50">
        <v>389</v>
      </c>
      <c r="AF296" s="30" t="s">
        <v>447</v>
      </c>
      <c r="AG296" s="54" t="s">
        <v>930</v>
      </c>
      <c r="AH296" s="30"/>
    </row>
    <row r="297" s="4" customFormat="1" ht="35.1" customHeight="1" spans="1:34">
      <c r="A297" s="28"/>
      <c r="B297" s="29" t="s">
        <v>931</v>
      </c>
      <c r="C297" s="29" t="s">
        <v>932</v>
      </c>
      <c r="D297" s="30" t="s">
        <v>144</v>
      </c>
      <c r="E297" s="30" t="s">
        <v>145</v>
      </c>
      <c r="F297" s="28" t="s">
        <v>119</v>
      </c>
      <c r="G297" s="30" t="s">
        <v>203</v>
      </c>
      <c r="H297" s="30" t="s">
        <v>204</v>
      </c>
      <c r="I297" s="28">
        <v>13709156852</v>
      </c>
      <c r="J297" s="44">
        <f t="shared" si="42"/>
        <v>380</v>
      </c>
      <c r="K297" s="44">
        <f t="shared" si="45"/>
        <v>100</v>
      </c>
      <c r="L297" s="44">
        <v>100</v>
      </c>
      <c r="M297" s="44"/>
      <c r="N297" s="44"/>
      <c r="O297" s="44"/>
      <c r="P297" s="30">
        <v>280</v>
      </c>
      <c r="Q297" s="44"/>
      <c r="R297" s="44"/>
      <c r="S297" s="44"/>
      <c r="T297" s="44"/>
      <c r="U297" s="44"/>
      <c r="V297" s="44"/>
      <c r="W297" s="44"/>
      <c r="X297" s="46" t="s">
        <v>122</v>
      </c>
      <c r="Y297" s="44" t="s">
        <v>123</v>
      </c>
      <c r="Z297" s="44" t="s">
        <v>124</v>
      </c>
      <c r="AA297" s="44" t="s">
        <v>124</v>
      </c>
      <c r="AB297" s="44" t="s">
        <v>124</v>
      </c>
      <c r="AC297" s="44" t="s">
        <v>124</v>
      </c>
      <c r="AD297" s="50">
        <v>63</v>
      </c>
      <c r="AE297" s="50">
        <v>183</v>
      </c>
      <c r="AF297" s="30" t="s">
        <v>447</v>
      </c>
      <c r="AG297" s="54" t="s">
        <v>933</v>
      </c>
      <c r="AH297" s="30"/>
    </row>
    <row r="298" s="4" customFormat="1" ht="75" customHeight="1" spans="1:34">
      <c r="A298" s="28"/>
      <c r="B298" s="29" t="s">
        <v>934</v>
      </c>
      <c r="C298" s="29" t="s">
        <v>935</v>
      </c>
      <c r="D298" s="30" t="s">
        <v>129</v>
      </c>
      <c r="E298" s="30" t="s">
        <v>129</v>
      </c>
      <c r="F298" s="28" t="s">
        <v>119</v>
      </c>
      <c r="G298" s="30" t="s">
        <v>203</v>
      </c>
      <c r="H298" s="57" t="s">
        <v>204</v>
      </c>
      <c r="I298" s="28">
        <v>13709156852</v>
      </c>
      <c r="J298" s="44">
        <f t="shared" si="42"/>
        <v>70</v>
      </c>
      <c r="K298" s="44">
        <f t="shared" si="45"/>
        <v>70</v>
      </c>
      <c r="L298" s="44">
        <v>70</v>
      </c>
      <c r="M298" s="44"/>
      <c r="N298" s="44"/>
      <c r="O298" s="44"/>
      <c r="P298" s="30"/>
      <c r="Q298" s="44"/>
      <c r="R298" s="44"/>
      <c r="S298" s="44"/>
      <c r="T298" s="44"/>
      <c r="U298" s="44"/>
      <c r="V298" s="44"/>
      <c r="W298" s="44"/>
      <c r="X298" s="46" t="s">
        <v>122</v>
      </c>
      <c r="Y298" s="44" t="s">
        <v>123</v>
      </c>
      <c r="Z298" s="44" t="s">
        <v>124</v>
      </c>
      <c r="AA298" s="44" t="s">
        <v>124</v>
      </c>
      <c r="AB298" s="44" t="s">
        <v>124</v>
      </c>
      <c r="AC298" s="44" t="s">
        <v>124</v>
      </c>
      <c r="AD298" s="50">
        <v>30</v>
      </c>
      <c r="AE298" s="50">
        <v>90</v>
      </c>
      <c r="AF298" s="30" t="s">
        <v>447</v>
      </c>
      <c r="AG298" s="54" t="s">
        <v>519</v>
      </c>
      <c r="AH298" s="30"/>
    </row>
    <row r="299" s="4" customFormat="1" ht="35.1" customHeight="1" spans="1:34">
      <c r="A299" s="28"/>
      <c r="B299" s="29" t="s">
        <v>936</v>
      </c>
      <c r="C299" s="29" t="s">
        <v>937</v>
      </c>
      <c r="D299" s="30" t="s">
        <v>139</v>
      </c>
      <c r="E299" s="30" t="s">
        <v>225</v>
      </c>
      <c r="F299" s="28" t="s">
        <v>119</v>
      </c>
      <c r="G299" s="30" t="s">
        <v>203</v>
      </c>
      <c r="H299" s="30" t="s">
        <v>204</v>
      </c>
      <c r="I299" s="28">
        <v>13709156852</v>
      </c>
      <c r="J299" s="44">
        <f t="shared" si="42"/>
        <v>45</v>
      </c>
      <c r="K299" s="44">
        <f t="shared" si="45"/>
        <v>45</v>
      </c>
      <c r="L299" s="44">
        <v>45</v>
      </c>
      <c r="M299" s="44"/>
      <c r="N299" s="44"/>
      <c r="O299" s="44"/>
      <c r="P299" s="30"/>
      <c r="Q299" s="44"/>
      <c r="R299" s="44"/>
      <c r="S299" s="44"/>
      <c r="T299" s="44"/>
      <c r="U299" s="44"/>
      <c r="V299" s="44"/>
      <c r="W299" s="44"/>
      <c r="X299" s="46" t="s">
        <v>122</v>
      </c>
      <c r="Y299" s="44" t="s">
        <v>123</v>
      </c>
      <c r="Z299" s="44" t="s">
        <v>124</v>
      </c>
      <c r="AA299" s="44" t="s">
        <v>124</v>
      </c>
      <c r="AB299" s="44" t="s">
        <v>124</v>
      </c>
      <c r="AC299" s="44" t="s">
        <v>124</v>
      </c>
      <c r="AD299" s="50">
        <v>89</v>
      </c>
      <c r="AE299" s="50">
        <v>281</v>
      </c>
      <c r="AF299" s="30" t="s">
        <v>447</v>
      </c>
      <c r="AG299" s="54" t="s">
        <v>938</v>
      </c>
      <c r="AH299" s="30"/>
    </row>
    <row r="300" s="4" customFormat="1" ht="88" customHeight="1" spans="1:34">
      <c r="A300" s="28"/>
      <c r="B300" s="29" t="s">
        <v>939</v>
      </c>
      <c r="C300" s="29" t="s">
        <v>940</v>
      </c>
      <c r="D300" s="30" t="s">
        <v>238</v>
      </c>
      <c r="E300" s="30"/>
      <c r="F300" s="28" t="s">
        <v>119</v>
      </c>
      <c r="G300" s="30" t="s">
        <v>120</v>
      </c>
      <c r="H300" s="57" t="s">
        <v>121</v>
      </c>
      <c r="I300" s="28">
        <v>13309151917</v>
      </c>
      <c r="J300" s="44">
        <f t="shared" si="42"/>
        <v>2931.8</v>
      </c>
      <c r="K300" s="44">
        <f t="shared" si="45"/>
        <v>0</v>
      </c>
      <c r="L300" s="44"/>
      <c r="M300" s="44"/>
      <c r="N300" s="44"/>
      <c r="O300" s="44"/>
      <c r="P300" s="30">
        <v>2931.8</v>
      </c>
      <c r="Q300" s="44"/>
      <c r="R300" s="44"/>
      <c r="S300" s="44"/>
      <c r="T300" s="44"/>
      <c r="U300" s="44"/>
      <c r="V300" s="44"/>
      <c r="W300" s="44"/>
      <c r="X300" s="46" t="s">
        <v>122</v>
      </c>
      <c r="Y300" s="44" t="s">
        <v>123</v>
      </c>
      <c r="Z300" s="44" t="s">
        <v>124</v>
      </c>
      <c r="AA300" s="44" t="s">
        <v>124</v>
      </c>
      <c r="AB300" s="44" t="s">
        <v>124</v>
      </c>
      <c r="AC300" s="44" t="s">
        <v>124</v>
      </c>
      <c r="AD300" s="50">
        <v>70</v>
      </c>
      <c r="AE300" s="50">
        <v>156</v>
      </c>
      <c r="AF300" s="30" t="s">
        <v>447</v>
      </c>
      <c r="AG300" s="54" t="s">
        <v>941</v>
      </c>
      <c r="AH300" s="30"/>
    </row>
    <row r="301" s="4" customFormat="1" ht="41" customHeight="1" spans="1:34">
      <c r="A301" s="28"/>
      <c r="B301" s="29" t="s">
        <v>942</v>
      </c>
      <c r="C301" s="29" t="s">
        <v>943</v>
      </c>
      <c r="D301" s="30" t="s">
        <v>134</v>
      </c>
      <c r="E301" s="30" t="s">
        <v>135</v>
      </c>
      <c r="F301" s="57" t="s">
        <v>119</v>
      </c>
      <c r="G301" s="30" t="s">
        <v>120</v>
      </c>
      <c r="H301" s="28" t="s">
        <v>121</v>
      </c>
      <c r="I301" s="28">
        <v>13309151917</v>
      </c>
      <c r="J301" s="44">
        <f t="shared" si="42"/>
        <v>40</v>
      </c>
      <c r="K301" s="44">
        <f t="shared" si="45"/>
        <v>40</v>
      </c>
      <c r="L301" s="44">
        <v>40</v>
      </c>
      <c r="M301" s="30"/>
      <c r="N301" s="30"/>
      <c r="O301" s="30"/>
      <c r="P301" s="44"/>
      <c r="Q301" s="44"/>
      <c r="R301" s="44"/>
      <c r="S301" s="30"/>
      <c r="T301" s="30"/>
      <c r="U301" s="44"/>
      <c r="V301" s="44"/>
      <c r="W301" s="44"/>
      <c r="X301" s="46" t="s">
        <v>122</v>
      </c>
      <c r="Y301" s="44" t="s">
        <v>123</v>
      </c>
      <c r="Z301" s="44" t="s">
        <v>124</v>
      </c>
      <c r="AA301" s="44" t="s">
        <v>124</v>
      </c>
      <c r="AB301" s="44" t="s">
        <v>124</v>
      </c>
      <c r="AC301" s="44" t="s">
        <v>124</v>
      </c>
      <c r="AD301" s="50">
        <v>41</v>
      </c>
      <c r="AE301" s="110">
        <v>117</v>
      </c>
      <c r="AF301" s="30" t="s">
        <v>447</v>
      </c>
      <c r="AG301" s="54" t="s">
        <v>944</v>
      </c>
      <c r="AH301" s="30"/>
    </row>
    <row r="302" s="3" customFormat="1" ht="50" customHeight="1" spans="1:34">
      <c r="A302" s="27" t="s">
        <v>69</v>
      </c>
      <c r="B302" s="29"/>
      <c r="C302" s="24"/>
      <c r="D302" s="20"/>
      <c r="E302" s="20"/>
      <c r="F302" s="19"/>
      <c r="G302" s="20"/>
      <c r="H302" s="20"/>
      <c r="I302" s="43"/>
      <c r="J302" s="39">
        <f>SUM(J303:J309)</f>
        <v>2240</v>
      </c>
      <c r="K302" s="39">
        <f t="shared" ref="K302:AE302" si="46">SUM(K303:K309)</f>
        <v>75</v>
      </c>
      <c r="L302" s="39">
        <f t="shared" si="46"/>
        <v>0</v>
      </c>
      <c r="M302" s="39">
        <f t="shared" si="46"/>
        <v>75</v>
      </c>
      <c r="N302" s="39">
        <f t="shared" si="46"/>
        <v>0</v>
      </c>
      <c r="O302" s="39">
        <f t="shared" si="46"/>
        <v>0</v>
      </c>
      <c r="P302" s="39">
        <f t="shared" si="46"/>
        <v>2165</v>
      </c>
      <c r="Q302" s="39">
        <f t="shared" si="46"/>
        <v>0</v>
      </c>
      <c r="R302" s="39">
        <f t="shared" si="46"/>
        <v>0</v>
      </c>
      <c r="S302" s="39">
        <f t="shared" si="46"/>
        <v>0</v>
      </c>
      <c r="T302" s="39">
        <f t="shared" si="46"/>
        <v>0</v>
      </c>
      <c r="U302" s="39">
        <f t="shared" si="46"/>
        <v>0</v>
      </c>
      <c r="V302" s="39">
        <f t="shared" si="46"/>
        <v>0</v>
      </c>
      <c r="W302" s="39">
        <f t="shared" si="46"/>
        <v>0</v>
      </c>
      <c r="X302" s="39">
        <f t="shared" si="46"/>
        <v>0</v>
      </c>
      <c r="Y302" s="39">
        <f t="shared" si="46"/>
        <v>0</v>
      </c>
      <c r="Z302" s="39">
        <f t="shared" si="46"/>
        <v>0</v>
      </c>
      <c r="AA302" s="39">
        <f t="shared" si="46"/>
        <v>0</v>
      </c>
      <c r="AB302" s="39">
        <f t="shared" si="46"/>
        <v>0</v>
      </c>
      <c r="AC302" s="39">
        <f t="shared" si="46"/>
        <v>0</v>
      </c>
      <c r="AD302" s="49">
        <f t="shared" si="46"/>
        <v>1816</v>
      </c>
      <c r="AE302" s="49">
        <f t="shared" si="46"/>
        <v>4833</v>
      </c>
      <c r="AF302" s="20"/>
      <c r="AG302" s="53"/>
      <c r="AH302" s="30"/>
    </row>
    <row r="303" s="4" customFormat="1" ht="35.1" customHeight="1" spans="1:34">
      <c r="A303" s="28"/>
      <c r="B303" s="29" t="s">
        <v>945</v>
      </c>
      <c r="C303" s="29" t="s">
        <v>946</v>
      </c>
      <c r="D303" s="30" t="s">
        <v>148</v>
      </c>
      <c r="E303" s="30" t="s">
        <v>947</v>
      </c>
      <c r="F303" s="28" t="s">
        <v>119</v>
      </c>
      <c r="G303" s="30" t="s">
        <v>203</v>
      </c>
      <c r="H303" s="30" t="s">
        <v>204</v>
      </c>
      <c r="I303" s="28">
        <v>13709156852</v>
      </c>
      <c r="J303" s="44">
        <f>K303+P303+Q303+R303+S303+T303+U303+V303+W303</f>
        <v>75</v>
      </c>
      <c r="K303" s="44">
        <f>SUM(L303:O303)</f>
        <v>75</v>
      </c>
      <c r="L303" s="44"/>
      <c r="M303" s="44">
        <v>75</v>
      </c>
      <c r="N303" s="44"/>
      <c r="O303" s="44"/>
      <c r="P303" s="30"/>
      <c r="Q303" s="44"/>
      <c r="R303" s="44"/>
      <c r="S303" s="44"/>
      <c r="T303" s="44"/>
      <c r="U303" s="44"/>
      <c r="V303" s="44"/>
      <c r="W303" s="44"/>
      <c r="X303" s="46" t="s">
        <v>122</v>
      </c>
      <c r="Y303" s="44" t="s">
        <v>123</v>
      </c>
      <c r="Z303" s="44" t="s">
        <v>124</v>
      </c>
      <c r="AA303" s="44" t="s">
        <v>124</v>
      </c>
      <c r="AB303" s="44" t="s">
        <v>124</v>
      </c>
      <c r="AC303" s="44" t="s">
        <v>124</v>
      </c>
      <c r="AD303" s="50">
        <v>1589</v>
      </c>
      <c r="AE303" s="50">
        <v>4285</v>
      </c>
      <c r="AF303" s="30" t="s">
        <v>447</v>
      </c>
      <c r="AG303" s="54" t="s">
        <v>948</v>
      </c>
      <c r="AH303" s="30"/>
    </row>
    <row r="304" s="4" customFormat="1" ht="35.1" customHeight="1" spans="1:34">
      <c r="A304" s="28"/>
      <c r="B304" s="29" t="s">
        <v>949</v>
      </c>
      <c r="C304" s="29" t="s">
        <v>950</v>
      </c>
      <c r="D304" s="30" t="s">
        <v>117</v>
      </c>
      <c r="E304" s="30" t="s">
        <v>245</v>
      </c>
      <c r="F304" s="28" t="s">
        <v>119</v>
      </c>
      <c r="G304" s="30" t="s">
        <v>203</v>
      </c>
      <c r="H304" s="30" t="s">
        <v>204</v>
      </c>
      <c r="I304" s="28">
        <v>13709156852</v>
      </c>
      <c r="J304" s="44">
        <f t="shared" ref="J304:J309" si="47">K304+P304+Q304+R304+S304+T304+U304+V304+W304</f>
        <v>90</v>
      </c>
      <c r="K304" s="44">
        <f t="shared" ref="K304:K309" si="48">SUM(L304:O304)</f>
        <v>0</v>
      </c>
      <c r="L304" s="44"/>
      <c r="M304" s="44"/>
      <c r="N304" s="44"/>
      <c r="O304" s="44"/>
      <c r="P304" s="30">
        <v>90</v>
      </c>
      <c r="Q304" s="44"/>
      <c r="R304" s="44"/>
      <c r="S304" s="44"/>
      <c r="T304" s="44"/>
      <c r="U304" s="44"/>
      <c r="V304" s="44"/>
      <c r="W304" s="44"/>
      <c r="X304" s="46" t="s">
        <v>122</v>
      </c>
      <c r="Y304" s="44" t="s">
        <v>123</v>
      </c>
      <c r="Z304" s="44" t="s">
        <v>124</v>
      </c>
      <c r="AA304" s="44" t="s">
        <v>124</v>
      </c>
      <c r="AB304" s="44" t="s">
        <v>124</v>
      </c>
      <c r="AC304" s="44" t="s">
        <v>124</v>
      </c>
      <c r="AD304" s="50">
        <v>23</v>
      </c>
      <c r="AE304" s="84">
        <v>56</v>
      </c>
      <c r="AF304" s="30" t="s">
        <v>447</v>
      </c>
      <c r="AG304" s="54" t="s">
        <v>857</v>
      </c>
      <c r="AH304" s="30"/>
    </row>
    <row r="305" s="4" customFormat="1" ht="35.1" customHeight="1" spans="1:34">
      <c r="A305" s="28"/>
      <c r="B305" s="29" t="s">
        <v>951</v>
      </c>
      <c r="C305" s="29" t="s">
        <v>952</v>
      </c>
      <c r="D305" s="30" t="s">
        <v>117</v>
      </c>
      <c r="E305" s="30" t="s">
        <v>953</v>
      </c>
      <c r="F305" s="28" t="s">
        <v>119</v>
      </c>
      <c r="G305" s="30" t="s">
        <v>203</v>
      </c>
      <c r="H305" s="30" t="s">
        <v>204</v>
      </c>
      <c r="I305" s="28">
        <v>13709156852</v>
      </c>
      <c r="J305" s="44">
        <f t="shared" si="47"/>
        <v>155</v>
      </c>
      <c r="K305" s="44">
        <f t="shared" si="48"/>
        <v>0</v>
      </c>
      <c r="L305" s="44"/>
      <c r="M305" s="44"/>
      <c r="N305" s="44"/>
      <c r="O305" s="44"/>
      <c r="P305" s="30">
        <v>155</v>
      </c>
      <c r="Q305" s="44"/>
      <c r="R305" s="44"/>
      <c r="S305" s="44"/>
      <c r="T305" s="44"/>
      <c r="U305" s="44"/>
      <c r="V305" s="44"/>
      <c r="W305" s="44"/>
      <c r="X305" s="46" t="s">
        <v>122</v>
      </c>
      <c r="Y305" s="44" t="s">
        <v>123</v>
      </c>
      <c r="Z305" s="44" t="s">
        <v>124</v>
      </c>
      <c r="AA305" s="44" t="s">
        <v>124</v>
      </c>
      <c r="AB305" s="44" t="s">
        <v>124</v>
      </c>
      <c r="AC305" s="44" t="s">
        <v>124</v>
      </c>
      <c r="AD305" s="50">
        <v>29</v>
      </c>
      <c r="AE305" s="84">
        <v>48</v>
      </c>
      <c r="AF305" s="30" t="s">
        <v>447</v>
      </c>
      <c r="AG305" s="54" t="s">
        <v>954</v>
      </c>
      <c r="AH305" s="30"/>
    </row>
    <row r="306" s="4" customFormat="1" ht="91" customHeight="1" spans="1:34">
      <c r="A306" s="28"/>
      <c r="B306" s="29" t="s">
        <v>955</v>
      </c>
      <c r="C306" s="91" t="s">
        <v>956</v>
      </c>
      <c r="D306" s="30" t="s">
        <v>190</v>
      </c>
      <c r="E306" s="30" t="s">
        <v>957</v>
      </c>
      <c r="F306" s="28" t="s">
        <v>119</v>
      </c>
      <c r="G306" s="30" t="s">
        <v>203</v>
      </c>
      <c r="H306" s="57" t="s">
        <v>204</v>
      </c>
      <c r="I306" s="28">
        <v>13709156852</v>
      </c>
      <c r="J306" s="44">
        <f t="shared" si="47"/>
        <v>150</v>
      </c>
      <c r="K306" s="44">
        <f t="shared" si="48"/>
        <v>0</v>
      </c>
      <c r="L306" s="44"/>
      <c r="M306" s="44"/>
      <c r="N306" s="44"/>
      <c r="O306" s="44"/>
      <c r="P306" s="30">
        <v>150</v>
      </c>
      <c r="Q306" s="44"/>
      <c r="R306" s="44"/>
      <c r="S306" s="44"/>
      <c r="T306" s="44"/>
      <c r="U306" s="44"/>
      <c r="V306" s="44"/>
      <c r="W306" s="44"/>
      <c r="X306" s="46" t="s">
        <v>122</v>
      </c>
      <c r="Y306" s="44" t="s">
        <v>123</v>
      </c>
      <c r="Z306" s="44" t="s">
        <v>124</v>
      </c>
      <c r="AA306" s="44" t="s">
        <v>124</v>
      </c>
      <c r="AB306" s="44" t="s">
        <v>124</v>
      </c>
      <c r="AC306" s="44" t="s">
        <v>124</v>
      </c>
      <c r="AD306" s="50">
        <v>23</v>
      </c>
      <c r="AE306" s="84">
        <v>56</v>
      </c>
      <c r="AF306" s="30" t="s">
        <v>447</v>
      </c>
      <c r="AG306" s="54" t="s">
        <v>857</v>
      </c>
      <c r="AH306" s="30"/>
    </row>
    <row r="307" s="4" customFormat="1" ht="43" customHeight="1" spans="1:34">
      <c r="A307" s="28"/>
      <c r="B307" s="29" t="s">
        <v>958</v>
      </c>
      <c r="C307" s="29" t="s">
        <v>959</v>
      </c>
      <c r="D307" s="30" t="s">
        <v>117</v>
      </c>
      <c r="E307" s="30" t="s">
        <v>960</v>
      </c>
      <c r="F307" s="28" t="s">
        <v>119</v>
      </c>
      <c r="G307" s="30" t="s">
        <v>203</v>
      </c>
      <c r="H307" s="57" t="s">
        <v>204</v>
      </c>
      <c r="I307" s="28">
        <v>13709156852</v>
      </c>
      <c r="J307" s="44">
        <f t="shared" si="47"/>
        <v>320</v>
      </c>
      <c r="K307" s="44">
        <f t="shared" si="48"/>
        <v>0</v>
      </c>
      <c r="L307" s="44"/>
      <c r="M307" s="44"/>
      <c r="N307" s="44"/>
      <c r="O307" s="44"/>
      <c r="P307" s="30">
        <v>320</v>
      </c>
      <c r="Q307" s="44"/>
      <c r="R307" s="44"/>
      <c r="S307" s="44"/>
      <c r="T307" s="44"/>
      <c r="U307" s="44"/>
      <c r="V307" s="44"/>
      <c r="W307" s="44"/>
      <c r="X307" s="46" t="s">
        <v>122</v>
      </c>
      <c r="Y307" s="44" t="s">
        <v>123</v>
      </c>
      <c r="Z307" s="44" t="s">
        <v>124</v>
      </c>
      <c r="AA307" s="44" t="s">
        <v>124</v>
      </c>
      <c r="AB307" s="44" t="s">
        <v>124</v>
      </c>
      <c r="AC307" s="44" t="s">
        <v>124</v>
      </c>
      <c r="AD307" s="50">
        <v>42</v>
      </c>
      <c r="AE307" s="84">
        <v>120</v>
      </c>
      <c r="AF307" s="30" t="s">
        <v>447</v>
      </c>
      <c r="AG307" s="54" t="s">
        <v>961</v>
      </c>
      <c r="AH307" s="30"/>
    </row>
    <row r="308" s="4" customFormat="1" ht="35.1" customHeight="1" spans="1:34">
      <c r="A308" s="28"/>
      <c r="B308" s="29" t="s">
        <v>962</v>
      </c>
      <c r="C308" s="29" t="s">
        <v>963</v>
      </c>
      <c r="D308" s="30" t="s">
        <v>117</v>
      </c>
      <c r="E308" s="30" t="s">
        <v>297</v>
      </c>
      <c r="F308" s="28" t="s">
        <v>119</v>
      </c>
      <c r="G308" s="30" t="s">
        <v>203</v>
      </c>
      <c r="H308" s="30" t="s">
        <v>204</v>
      </c>
      <c r="I308" s="28">
        <v>13709156852</v>
      </c>
      <c r="J308" s="44">
        <f t="shared" si="47"/>
        <v>1000</v>
      </c>
      <c r="K308" s="44">
        <f t="shared" si="48"/>
        <v>0</v>
      </c>
      <c r="L308" s="44"/>
      <c r="M308" s="44"/>
      <c r="N308" s="44"/>
      <c r="O308" s="44"/>
      <c r="P308" s="30">
        <v>1000</v>
      </c>
      <c r="Q308" s="44"/>
      <c r="R308" s="44"/>
      <c r="S308" s="44"/>
      <c r="T308" s="44"/>
      <c r="U308" s="44"/>
      <c r="V308" s="44"/>
      <c r="W308" s="44"/>
      <c r="X308" s="46" t="s">
        <v>122</v>
      </c>
      <c r="Y308" s="44" t="s">
        <v>123</v>
      </c>
      <c r="Z308" s="44" t="s">
        <v>124</v>
      </c>
      <c r="AA308" s="44" t="s">
        <v>124</v>
      </c>
      <c r="AB308" s="44" t="s">
        <v>124</v>
      </c>
      <c r="AC308" s="44" t="s">
        <v>124</v>
      </c>
      <c r="AD308" s="50">
        <v>78</v>
      </c>
      <c r="AE308" s="84">
        <v>190</v>
      </c>
      <c r="AF308" s="30" t="s">
        <v>447</v>
      </c>
      <c r="AG308" s="54" t="s">
        <v>964</v>
      </c>
      <c r="AH308" s="30"/>
    </row>
    <row r="309" s="4" customFormat="1" ht="45" customHeight="1" spans="1:34">
      <c r="A309" s="28"/>
      <c r="B309" s="29" t="s">
        <v>965</v>
      </c>
      <c r="C309" s="29" t="s">
        <v>966</v>
      </c>
      <c r="D309" s="30" t="s">
        <v>190</v>
      </c>
      <c r="E309" s="30" t="s">
        <v>967</v>
      </c>
      <c r="F309" s="28" t="s">
        <v>119</v>
      </c>
      <c r="G309" s="30" t="s">
        <v>203</v>
      </c>
      <c r="H309" s="57" t="s">
        <v>204</v>
      </c>
      <c r="I309" s="28">
        <v>13709156852</v>
      </c>
      <c r="J309" s="44">
        <f t="shared" si="47"/>
        <v>450</v>
      </c>
      <c r="K309" s="44">
        <f t="shared" si="48"/>
        <v>0</v>
      </c>
      <c r="L309" s="44"/>
      <c r="M309" s="44"/>
      <c r="N309" s="44"/>
      <c r="O309" s="44"/>
      <c r="P309" s="30">
        <v>450</v>
      </c>
      <c r="Q309" s="44"/>
      <c r="R309" s="44"/>
      <c r="S309" s="44"/>
      <c r="T309" s="44"/>
      <c r="U309" s="44"/>
      <c r="V309" s="44"/>
      <c r="W309" s="44"/>
      <c r="X309" s="46" t="s">
        <v>122</v>
      </c>
      <c r="Y309" s="44" t="s">
        <v>123</v>
      </c>
      <c r="Z309" s="44" t="s">
        <v>124</v>
      </c>
      <c r="AA309" s="44" t="s">
        <v>124</v>
      </c>
      <c r="AB309" s="44" t="s">
        <v>124</v>
      </c>
      <c r="AC309" s="44" t="s">
        <v>124</v>
      </c>
      <c r="AD309" s="50">
        <v>32</v>
      </c>
      <c r="AE309" s="84">
        <v>78</v>
      </c>
      <c r="AF309" s="30" t="s">
        <v>447</v>
      </c>
      <c r="AG309" s="54" t="s">
        <v>689</v>
      </c>
      <c r="AH309" s="30"/>
    </row>
    <row r="310" s="3" customFormat="1" ht="35.1" customHeight="1" spans="1:34">
      <c r="A310" s="27" t="s">
        <v>70</v>
      </c>
      <c r="B310" s="29"/>
      <c r="C310" s="24"/>
      <c r="D310" s="20"/>
      <c r="E310" s="20"/>
      <c r="F310" s="19"/>
      <c r="G310" s="20"/>
      <c r="H310" s="20"/>
      <c r="I310" s="43"/>
      <c r="J310" s="39">
        <f>J311+J312+J313+J315</f>
        <v>600</v>
      </c>
      <c r="K310" s="39">
        <f t="shared" ref="K310:AE310" si="49">K311+K312+K313+K315</f>
        <v>0</v>
      </c>
      <c r="L310" s="39">
        <f t="shared" si="49"/>
        <v>0</v>
      </c>
      <c r="M310" s="39">
        <f t="shared" si="49"/>
        <v>0</v>
      </c>
      <c r="N310" s="39">
        <f t="shared" si="49"/>
        <v>0</v>
      </c>
      <c r="O310" s="39">
        <f t="shared" si="49"/>
        <v>0</v>
      </c>
      <c r="P310" s="39">
        <f t="shared" si="49"/>
        <v>0</v>
      </c>
      <c r="Q310" s="39">
        <f t="shared" si="49"/>
        <v>0</v>
      </c>
      <c r="R310" s="39">
        <f t="shared" si="49"/>
        <v>0</v>
      </c>
      <c r="S310" s="39">
        <f t="shared" si="49"/>
        <v>0</v>
      </c>
      <c r="T310" s="39">
        <f t="shared" si="49"/>
        <v>100</v>
      </c>
      <c r="U310" s="39">
        <f t="shared" si="49"/>
        <v>0</v>
      </c>
      <c r="V310" s="39">
        <f t="shared" si="49"/>
        <v>0</v>
      </c>
      <c r="W310" s="39">
        <f t="shared" si="49"/>
        <v>500</v>
      </c>
      <c r="X310" s="39">
        <f t="shared" si="49"/>
        <v>0</v>
      </c>
      <c r="Y310" s="39">
        <f t="shared" si="49"/>
        <v>0</v>
      </c>
      <c r="Z310" s="39">
        <f t="shared" si="49"/>
        <v>0</v>
      </c>
      <c r="AA310" s="39">
        <f t="shared" si="49"/>
        <v>0</v>
      </c>
      <c r="AB310" s="39">
        <f t="shared" si="49"/>
        <v>0</v>
      </c>
      <c r="AC310" s="39">
        <f t="shared" si="49"/>
        <v>0</v>
      </c>
      <c r="AD310" s="49">
        <f t="shared" si="49"/>
        <v>50</v>
      </c>
      <c r="AE310" s="49">
        <f t="shared" si="49"/>
        <v>135</v>
      </c>
      <c r="AF310" s="20"/>
      <c r="AG310" s="53"/>
      <c r="AH310" s="30"/>
    </row>
    <row r="311" s="4" customFormat="1" ht="35.1" customHeight="1" spans="1:34">
      <c r="A311" s="31" t="s">
        <v>71</v>
      </c>
      <c r="B311" s="29"/>
      <c r="C311" s="29"/>
      <c r="D311" s="30"/>
      <c r="E311" s="30"/>
      <c r="F311" s="28"/>
      <c r="G311" s="30"/>
      <c r="H311" s="30"/>
      <c r="I311" s="75"/>
      <c r="J311" s="44"/>
      <c r="K311" s="44"/>
      <c r="L311" s="44"/>
      <c r="M311" s="44"/>
      <c r="N311" s="44"/>
      <c r="O311" s="44"/>
      <c r="P311" s="44"/>
      <c r="Q311" s="44"/>
      <c r="R311" s="44"/>
      <c r="S311" s="44"/>
      <c r="T311" s="44"/>
      <c r="U311" s="44"/>
      <c r="V311" s="44"/>
      <c r="W311" s="44"/>
      <c r="X311" s="30"/>
      <c r="Y311" s="30"/>
      <c r="Z311" s="30"/>
      <c r="AA311" s="30"/>
      <c r="AB311" s="30"/>
      <c r="AC311" s="30"/>
      <c r="AD311" s="50"/>
      <c r="AE311" s="50"/>
      <c r="AF311" s="30"/>
      <c r="AG311" s="54"/>
      <c r="AH311" s="30"/>
    </row>
    <row r="312" s="4" customFormat="1" ht="35.1" customHeight="1" spans="1:34">
      <c r="A312" s="31" t="s">
        <v>72</v>
      </c>
      <c r="B312" s="29"/>
      <c r="C312" s="29"/>
      <c r="D312" s="30"/>
      <c r="E312" s="30"/>
      <c r="F312" s="28"/>
      <c r="G312" s="30"/>
      <c r="H312" s="30"/>
      <c r="I312" s="75"/>
      <c r="J312" s="44"/>
      <c r="K312" s="44"/>
      <c r="L312" s="44"/>
      <c r="M312" s="44"/>
      <c r="N312" s="44"/>
      <c r="O312" s="44"/>
      <c r="P312" s="44"/>
      <c r="Q312" s="44"/>
      <c r="R312" s="44"/>
      <c r="S312" s="44"/>
      <c r="T312" s="44"/>
      <c r="U312" s="44"/>
      <c r="V312" s="44"/>
      <c r="W312" s="44"/>
      <c r="X312" s="44"/>
      <c r="Y312" s="44"/>
      <c r="Z312" s="44"/>
      <c r="AA312" s="44"/>
      <c r="AB312" s="44"/>
      <c r="AC312" s="44"/>
      <c r="AD312" s="50"/>
      <c r="AE312" s="50"/>
      <c r="AF312" s="30"/>
      <c r="AG312" s="54"/>
      <c r="AH312" s="30"/>
    </row>
    <row r="313" s="4" customFormat="1" ht="38" customHeight="1" spans="1:34">
      <c r="A313" s="31" t="s">
        <v>73</v>
      </c>
      <c r="B313" s="29"/>
      <c r="C313" s="29"/>
      <c r="D313" s="30"/>
      <c r="E313" s="30"/>
      <c r="F313" s="28"/>
      <c r="G313" s="30"/>
      <c r="H313" s="30"/>
      <c r="I313" s="75"/>
      <c r="J313" s="44">
        <f>J314</f>
        <v>600</v>
      </c>
      <c r="K313" s="44">
        <f t="shared" ref="K313:W313" si="50">SUM(K314)</f>
        <v>0</v>
      </c>
      <c r="L313" s="44">
        <f t="shared" si="50"/>
        <v>0</v>
      </c>
      <c r="M313" s="44">
        <f t="shared" si="50"/>
        <v>0</v>
      </c>
      <c r="N313" s="44">
        <f t="shared" si="50"/>
        <v>0</v>
      </c>
      <c r="O313" s="44">
        <f t="shared" si="50"/>
        <v>0</v>
      </c>
      <c r="P313" s="44">
        <f t="shared" si="50"/>
        <v>0</v>
      </c>
      <c r="Q313" s="44">
        <f t="shared" si="50"/>
        <v>0</v>
      </c>
      <c r="R313" s="44">
        <f t="shared" si="50"/>
        <v>0</v>
      </c>
      <c r="S313" s="44">
        <f t="shared" si="50"/>
        <v>0</v>
      </c>
      <c r="T313" s="44">
        <f t="shared" si="50"/>
        <v>100</v>
      </c>
      <c r="U313" s="44">
        <f t="shared" si="50"/>
        <v>0</v>
      </c>
      <c r="V313" s="44">
        <f t="shared" si="50"/>
        <v>0</v>
      </c>
      <c r="W313" s="44">
        <f t="shared" si="50"/>
        <v>500</v>
      </c>
      <c r="X313" s="44"/>
      <c r="Y313" s="44"/>
      <c r="Z313" s="44"/>
      <c r="AA313" s="44"/>
      <c r="AB313" s="44"/>
      <c r="AC313" s="44"/>
      <c r="AD313" s="50">
        <f>SUM(AD314)</f>
        <v>50</v>
      </c>
      <c r="AE313" s="50">
        <f>SUM(AE314)</f>
        <v>135</v>
      </c>
      <c r="AF313" s="30"/>
      <c r="AG313" s="54"/>
      <c r="AH313" s="30"/>
    </row>
    <row r="314" s="5" customFormat="1" ht="35.1" customHeight="1" spans="1:34">
      <c r="A314" s="112"/>
      <c r="B314" s="59" t="s">
        <v>968</v>
      </c>
      <c r="C314" s="60" t="s">
        <v>969</v>
      </c>
      <c r="D314" s="58" t="s">
        <v>117</v>
      </c>
      <c r="E314" s="61" t="s">
        <v>970</v>
      </c>
      <c r="F314" s="69" t="s">
        <v>119</v>
      </c>
      <c r="G314" s="63" t="s">
        <v>432</v>
      </c>
      <c r="H314" s="63" t="s">
        <v>433</v>
      </c>
      <c r="I314" s="63">
        <v>18091561977</v>
      </c>
      <c r="J314" s="74">
        <f>K314+P314+Q314+R314+S314+T314+U314+V314+W314</f>
        <v>600</v>
      </c>
      <c r="K314" s="74"/>
      <c r="L314" s="74"/>
      <c r="M314" s="74"/>
      <c r="N314" s="74"/>
      <c r="O314" s="74"/>
      <c r="P314" s="74"/>
      <c r="Q314" s="74"/>
      <c r="R314" s="74"/>
      <c r="S314" s="74"/>
      <c r="T314" s="74">
        <v>100</v>
      </c>
      <c r="U314" s="74"/>
      <c r="V314" s="74"/>
      <c r="W314" s="74">
        <v>500</v>
      </c>
      <c r="X314" s="79" t="s">
        <v>122</v>
      </c>
      <c r="Y314" s="74" t="s">
        <v>123</v>
      </c>
      <c r="Z314" s="74" t="s">
        <v>124</v>
      </c>
      <c r="AA314" s="74" t="s">
        <v>124</v>
      </c>
      <c r="AB314" s="74" t="s">
        <v>124</v>
      </c>
      <c r="AC314" s="74" t="s">
        <v>124</v>
      </c>
      <c r="AD314" s="82">
        <v>50</v>
      </c>
      <c r="AE314" s="82">
        <v>135</v>
      </c>
      <c r="AF314" s="63" t="s">
        <v>447</v>
      </c>
      <c r="AG314" s="85" t="s">
        <v>971</v>
      </c>
      <c r="AH314" s="63"/>
    </row>
    <row r="315" s="4" customFormat="1" ht="35.1" customHeight="1" spans="1:34">
      <c r="A315" s="31" t="s">
        <v>74</v>
      </c>
      <c r="B315" s="29"/>
      <c r="C315" s="29"/>
      <c r="D315" s="30"/>
      <c r="E315" s="30"/>
      <c r="F315" s="28"/>
      <c r="G315" s="30"/>
      <c r="H315" s="30"/>
      <c r="I315" s="75"/>
      <c r="J315" s="44"/>
      <c r="K315" s="44"/>
      <c r="L315" s="44"/>
      <c r="M315" s="44"/>
      <c r="N315" s="44"/>
      <c r="O315" s="44"/>
      <c r="P315" s="44"/>
      <c r="Q315" s="44"/>
      <c r="R315" s="44"/>
      <c r="S315" s="44"/>
      <c r="T315" s="44"/>
      <c r="U315" s="44"/>
      <c r="V315" s="44"/>
      <c r="W315" s="44"/>
      <c r="X315" s="30"/>
      <c r="Y315" s="30"/>
      <c r="Z315" s="30"/>
      <c r="AA315" s="30"/>
      <c r="AB315" s="30"/>
      <c r="AC315" s="30"/>
      <c r="AD315" s="50"/>
      <c r="AE315" s="50"/>
      <c r="AF315" s="30"/>
      <c r="AG315" s="54"/>
      <c r="AH315" s="30"/>
    </row>
    <row r="316" s="6" customFormat="1" ht="42" customHeight="1" spans="1:34">
      <c r="A316" s="27" t="s">
        <v>972</v>
      </c>
      <c r="B316" s="29"/>
      <c r="C316" s="113"/>
      <c r="D316" s="114"/>
      <c r="E316" s="114"/>
      <c r="F316" s="115"/>
      <c r="G316" s="114"/>
      <c r="H316" s="114"/>
      <c r="I316" s="116"/>
      <c r="J316" s="39">
        <f>SUM(J317)</f>
        <v>168</v>
      </c>
      <c r="K316" s="39">
        <f t="shared" ref="K316:AE316" si="51">SUM(K317)</f>
        <v>168</v>
      </c>
      <c r="L316" s="39">
        <f t="shared" si="51"/>
        <v>128</v>
      </c>
      <c r="M316" s="39">
        <f t="shared" si="51"/>
        <v>40</v>
      </c>
      <c r="N316" s="39">
        <f t="shared" si="51"/>
        <v>0</v>
      </c>
      <c r="O316" s="39">
        <f t="shared" si="51"/>
        <v>0</v>
      </c>
      <c r="P316" s="39">
        <f t="shared" si="51"/>
        <v>0</v>
      </c>
      <c r="Q316" s="39">
        <f t="shared" si="51"/>
        <v>0</v>
      </c>
      <c r="R316" s="39">
        <f t="shared" si="51"/>
        <v>0</v>
      </c>
      <c r="S316" s="39">
        <f t="shared" si="51"/>
        <v>0</v>
      </c>
      <c r="T316" s="39">
        <f t="shared" si="51"/>
        <v>0</v>
      </c>
      <c r="U316" s="39">
        <f t="shared" si="51"/>
        <v>0</v>
      </c>
      <c r="V316" s="39">
        <f t="shared" si="51"/>
        <v>0</v>
      </c>
      <c r="W316" s="39">
        <f t="shared" si="51"/>
        <v>0</v>
      </c>
      <c r="X316" s="39">
        <f t="shared" si="51"/>
        <v>0</v>
      </c>
      <c r="Y316" s="39">
        <f t="shared" si="51"/>
        <v>0</v>
      </c>
      <c r="Z316" s="39">
        <f t="shared" si="51"/>
        <v>0</v>
      </c>
      <c r="AA316" s="39">
        <f t="shared" si="51"/>
        <v>0</v>
      </c>
      <c r="AB316" s="39">
        <f t="shared" si="51"/>
        <v>0</v>
      </c>
      <c r="AC316" s="39">
        <f t="shared" si="51"/>
        <v>0</v>
      </c>
      <c r="AD316" s="49">
        <f t="shared" si="51"/>
        <v>0</v>
      </c>
      <c r="AE316" s="49">
        <f t="shared" si="51"/>
        <v>0</v>
      </c>
      <c r="AF316" s="113"/>
      <c r="AG316" s="117"/>
      <c r="AH316" s="30"/>
    </row>
    <row r="317" s="6" customFormat="1" ht="42" customHeight="1" spans="1:34">
      <c r="A317" s="27"/>
      <c r="B317" s="29" t="s">
        <v>973</v>
      </c>
      <c r="C317" s="29" t="s">
        <v>974</v>
      </c>
      <c r="D317" s="30" t="s">
        <v>238</v>
      </c>
      <c r="E317" s="30" t="s">
        <v>238</v>
      </c>
      <c r="F317" s="28" t="s">
        <v>119</v>
      </c>
      <c r="G317" s="30" t="s">
        <v>457</v>
      </c>
      <c r="H317" s="30" t="s">
        <v>458</v>
      </c>
      <c r="I317" s="30">
        <v>13909159482</v>
      </c>
      <c r="J317" s="39">
        <f>K317+P317+Q317+R317+S317+T317+U317+V317+W317</f>
        <v>168</v>
      </c>
      <c r="K317" s="39">
        <f>SUM(L317:O317)</f>
        <v>168</v>
      </c>
      <c r="L317" s="39">
        <v>128</v>
      </c>
      <c r="M317" s="39">
        <v>40</v>
      </c>
      <c r="N317" s="39">
        <v>0</v>
      </c>
      <c r="O317" s="39">
        <v>0</v>
      </c>
      <c r="P317" s="39">
        <v>0</v>
      </c>
      <c r="Q317" s="39">
        <v>0</v>
      </c>
      <c r="R317" s="39">
        <v>0</v>
      </c>
      <c r="S317" s="39">
        <v>0</v>
      </c>
      <c r="T317" s="39">
        <v>0</v>
      </c>
      <c r="U317" s="39">
        <v>0</v>
      </c>
      <c r="V317" s="39">
        <v>0</v>
      </c>
      <c r="W317" s="39">
        <v>0</v>
      </c>
      <c r="X317" s="39">
        <v>0</v>
      </c>
      <c r="Y317" s="39">
        <v>0</v>
      </c>
      <c r="Z317" s="39">
        <v>0</v>
      </c>
      <c r="AA317" s="39">
        <v>0</v>
      </c>
      <c r="AB317" s="39">
        <v>0</v>
      </c>
      <c r="AC317" s="39">
        <v>0</v>
      </c>
      <c r="AD317" s="49">
        <v>0</v>
      </c>
      <c r="AE317" s="49">
        <v>0</v>
      </c>
      <c r="AF317" s="113"/>
      <c r="AG317" s="117"/>
      <c r="AH317" s="30">
        <v>0</v>
      </c>
    </row>
  </sheetData>
  <autoFilter ref="A5:AH317">
    <extLst/>
  </autoFilter>
  <mergeCells count="26">
    <mergeCell ref="A2:AH2"/>
    <mergeCell ref="D3:E3"/>
    <mergeCell ref="J3:W3"/>
    <mergeCell ref="K4:O4"/>
    <mergeCell ref="P4:W4"/>
    <mergeCell ref="D6:I6"/>
    <mergeCell ref="A3:A5"/>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D3:AE4"/>
  </mergeCells>
  <dataValidations count="3">
    <dataValidation type="list" allowBlank="1" showInputMessage="1" showErrorMessage="1" sqref="F2 X2 Y2:AC2 F101 F109 F133 X147 Y147:AC147 X155 Y155:AC155 F160 X163 Y163 Z163:AB163 AC163 F164 F166 X186 Y186:AC186 F187 X215 Y215:AC215 F217 F219 F221 X221 Y221:AC221 F222 F223 F275 F294 F295 F296 F297 F298 F299 F300 F302 X311 Y311:AC311 F313 F314 F315 X315 Y315:AC315 F316 F317 F6:F8 F107:F108 F141:F142 F147:F148 F155:F156 F173:F174 F176:F178 F185:F186 F215:F216 F225:F226 F227:F255 F256:F270 F271:F274 F276:F293 F303:F309 F310:F312 F318:F1048576 X107:X108 X173:X174 X176:X177 X182:X183 X271:X273 X318:X1048576 Y107:AC108 Y173:AC174 Y176:AC177 Y182:AC183 Y271:AC273 Y318:AC1048576">
      <formula1>#REF!</formula1>
    </dataValidation>
    <dataValidation allowBlank="1" showInputMessage="1" showErrorMessage="1" sqref="F161 F171 F179"/>
    <dataValidation type="list" allowBlank="1" showInputMessage="1" showErrorMessage="1" sqref="X9 X56 X57 X58 X59 X60 X61 X62 X63 X64 X65 X66 X67 X68 X69 X70 X71 X72 X73 X74 X75 X76 X77 X78 X79 X80 X81 X82 X83 X84 X99 X100 X102 X105 X106 X110 X115 X116 X117 X118 X119 X120 X121 X122 X123 X135 X137 X138 X143 X144 X145 X146 X150 X152 X154 X157 X158 X159 X162 X165 X168 X170 X172 X180 X181 X188 X189 X190 X191 X192 X193 X194 X195 X196 X197 X198 X199 X200 X201 X202 X203 X204 X205 X206 X207 X208 X209 X210 X211 X212 X213 X214 X227 X228 X229 X230 X231 X232 X233 X234 X235 X236 X237 X238 X239 X240 X241 X242 X243 X244 X245 X246 X247 X248 X249 X250 X251 X252 X253 X254 X255 X256 X257 X258 X259 X260 X261 X262 X263 X264 X265 X266 X267 X268 X269 X270 X275 X276 X277 X278 X279 X280 X281 X282 X283 X284 X285 X286 X287 X288 X289 X290 X291 X292 X293 X295 X296 X297 X298 X299 X300 X301 X303 X304 X305 X306 X307 X308 X309 X314 X10:X20 X21:X36 X37:X55 X85:X98 X103:X104 X111:X114 X124:X132">
      <formula1>$AL$4:$AL$5</formula1>
    </dataValidation>
  </dataValidations>
  <pageMargins left="0.75" right="0.75" top="0.511805555555556" bottom="0.432638888888889" header="0.5" footer="0.5"/>
  <pageSetup paperSize="9" scale="3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dc:creator>
  <cp:lastModifiedBy>风继续吹</cp:lastModifiedBy>
  <dcterms:created xsi:type="dcterms:W3CDTF">2021-11-15T08:00:00Z</dcterms:created>
  <dcterms:modified xsi:type="dcterms:W3CDTF">2022-01-19T07:58:20Z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27012358AEEF49C88CA8678BFB15462E</vt:lpwstr>
  </property>
  <property fmtid="{D5CDD505-2E9C-101B-9397-08002B2CF9AE}" pid="3" name="KSOProductBuildVer">
    <vt:lpwstr>2052-11.1.0.11294</vt:lpwstr>
  </property>
  <property fmtid="{D5CDD505-2E9C-101B-9397-08002B2CF9AE}" pid="4" name="KSOReadingLayout">
    <vt:bool>true</vt:bool>
  </property>
</Properties>
</file>