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第一批报账生活交通费补贴明细" sheetId="2" r:id="rId1"/>
  </sheets>
  <definedNames>
    <definedName name="_xlnm._FilterDatabase" localSheetId="0" hidden="1">'2022年第一批报账生活交通费补贴明细'!$A$2:$K$47</definedName>
    <definedName name="_xlnm.Print_Titles" localSheetId="0">'2022年第一批报账生活交通费补贴明细'!$1:$2</definedName>
  </definedNames>
  <calcPr calcId="144525"/>
</workbook>
</file>

<file path=xl/sharedStrings.xml><?xml version="1.0" encoding="utf-8"?>
<sst xmlns="http://schemas.openxmlformats.org/spreadsheetml/2006/main" count="321" uniqueCount="176">
  <si>
    <t>2022年技能培训第一批报账生活交通费补贴明细表</t>
  </si>
  <si>
    <t>序号</t>
  </si>
  <si>
    <t>培训机构名称</t>
  </si>
  <si>
    <t>培训地点</t>
  </si>
  <si>
    <t>培训期数</t>
  </si>
  <si>
    <t>培训时间</t>
  </si>
  <si>
    <t>培训内容</t>
  </si>
  <si>
    <t>享受生活和交通费补贴人数</t>
  </si>
  <si>
    <t>补助标准（元）</t>
  </si>
  <si>
    <t>补助金额（元）</t>
  </si>
  <si>
    <t>补贴合计（元）</t>
  </si>
  <si>
    <t>备注</t>
  </si>
  <si>
    <t>岚皋县巴人就业创业培训学校</t>
  </si>
  <si>
    <t>政务中心六楼</t>
  </si>
  <si>
    <t>2022年修脚师1期</t>
  </si>
  <si>
    <t>2022.2.8-2.23</t>
  </si>
  <si>
    <t>修脚师1期</t>
  </si>
  <si>
    <t>50元/天</t>
  </si>
  <si>
    <t>打卡15天15人、14天3人</t>
  </si>
  <si>
    <t>2022年修脚师2期</t>
  </si>
  <si>
    <t>2022.2.18-3.5</t>
  </si>
  <si>
    <t>修脚师2期</t>
  </si>
  <si>
    <t>均打卡15天</t>
  </si>
  <si>
    <t>2022年修脚师3期</t>
  </si>
  <si>
    <t>2022.3.2-3.17</t>
  </si>
  <si>
    <t>修脚师3期</t>
  </si>
  <si>
    <t>2022年修脚师4期</t>
  </si>
  <si>
    <t>2022.3.20-4.4</t>
  </si>
  <si>
    <t>修脚师4期</t>
  </si>
  <si>
    <t>2022年修脚师5期</t>
  </si>
  <si>
    <t>2022.4.25-5.10</t>
  </si>
  <si>
    <t>修脚师5期</t>
  </si>
  <si>
    <t>2022年修脚师6期</t>
  </si>
  <si>
    <t>2022.5.16-5.30</t>
  </si>
  <si>
    <t>修脚师6期</t>
  </si>
  <si>
    <t>2022年修脚师7期</t>
  </si>
  <si>
    <t>2022.6.8-6.23</t>
  </si>
  <si>
    <t>修脚师7期</t>
  </si>
  <si>
    <t>2022年修脚师9期</t>
  </si>
  <si>
    <t>2022.7.15-7.30</t>
  </si>
  <si>
    <t>修脚师9期</t>
  </si>
  <si>
    <t>2022年修脚师10期</t>
  </si>
  <si>
    <t>2022.7.28-8.12</t>
  </si>
  <si>
    <t>修脚师10期</t>
  </si>
  <si>
    <t>岚皋旅游烹饪培训学校</t>
  </si>
  <si>
    <t>官元镇</t>
  </si>
  <si>
    <t>岚皋味道1期</t>
  </si>
  <si>
    <t>2022.3.24-4.2</t>
  </si>
  <si>
    <t>打卡10天29人、9天4人</t>
  </si>
  <si>
    <t>南宫山镇</t>
  </si>
  <si>
    <t>岚皋味道2期</t>
  </si>
  <si>
    <t>2022.5.16-5.25</t>
  </si>
  <si>
    <t>打卡10天23人，9天1人,8天1人</t>
  </si>
  <si>
    <t>蔺河镇</t>
  </si>
  <si>
    <t>岚皋味道3期</t>
  </si>
  <si>
    <t>2022.5.19-5.28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</si>
  <si>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</si>
  <si>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岚皋县领先职业技能培训学校 </t>
  </si>
  <si>
    <t xml:space="preserve">佐龙镇 </t>
  </si>
  <si>
    <t>2022年护水员1期</t>
  </si>
  <si>
    <t>2022.5.9-5.14</t>
  </si>
  <si>
    <t>护水员1</t>
  </si>
  <si>
    <t>均打卡6天</t>
  </si>
  <si>
    <t>2022年护路员1期</t>
  </si>
  <si>
    <t>护路员1</t>
  </si>
  <si>
    <t>2022年护河员1期</t>
  </si>
  <si>
    <t>护河员1</t>
  </si>
  <si>
    <t>滔河镇</t>
  </si>
  <si>
    <t>2022年护水员2期</t>
  </si>
  <si>
    <t>护水员2</t>
  </si>
  <si>
    <t>2022年护河员2期</t>
  </si>
  <si>
    <t>护河员2</t>
  </si>
  <si>
    <t>2022年护路员2期</t>
  </si>
  <si>
    <t>护路员2</t>
  </si>
  <si>
    <t>打卡6天19人，5天1人</t>
  </si>
  <si>
    <t xml:space="preserve">石门镇 </t>
  </si>
  <si>
    <t>2022年护水员3期</t>
  </si>
  <si>
    <t>护水员3</t>
  </si>
  <si>
    <t>2022年护河员3期</t>
  </si>
  <si>
    <t>护河员3</t>
  </si>
  <si>
    <t>2022年护路员3期</t>
  </si>
  <si>
    <t>护路员3</t>
  </si>
  <si>
    <t>滔河镇车坪村</t>
  </si>
  <si>
    <t>2022年4期</t>
  </si>
  <si>
    <t>2022.5.16-5.21</t>
  </si>
  <si>
    <t>公益性岗位（护林员1）</t>
  </si>
  <si>
    <t>滔河镇泥坪村</t>
  </si>
  <si>
    <t>2022年5期</t>
  </si>
  <si>
    <t>公益性岗位（护林员2）</t>
  </si>
  <si>
    <t>打卡6天42人，5天2人</t>
  </si>
  <si>
    <t>滔河镇长滩村</t>
  </si>
  <si>
    <t>2022年6期</t>
  </si>
  <si>
    <t>公益性岗位（护林员3）</t>
  </si>
  <si>
    <t>滔河镇双向村</t>
  </si>
  <si>
    <t>2022年7期</t>
  </si>
  <si>
    <t>公益性岗位（护林员4）</t>
  </si>
  <si>
    <t>打卡6天24人，5天1人</t>
  </si>
  <si>
    <t>民主镇庙坝村</t>
  </si>
  <si>
    <t>2022年8期</t>
  </si>
  <si>
    <t>2022.5.23-5.28</t>
  </si>
  <si>
    <t>农民公益性岗位1</t>
  </si>
  <si>
    <t>民主镇兰家坝村</t>
  </si>
  <si>
    <t>2022年9期</t>
  </si>
  <si>
    <t>农民公益性岗位2</t>
  </si>
  <si>
    <t>打卡6天25人，5天2人</t>
  </si>
  <si>
    <t>大道河镇社区会议室</t>
  </si>
  <si>
    <t>2022年10期</t>
  </si>
  <si>
    <t>农民公益性岗位3</t>
  </si>
  <si>
    <t>打卡6天36人，5天5人</t>
  </si>
  <si>
    <t>佐龙镇花坝村</t>
  </si>
  <si>
    <t>2022年11期</t>
  </si>
  <si>
    <t>2022.6.6-6.11</t>
  </si>
  <si>
    <t>农民公益性岗位4</t>
  </si>
  <si>
    <t>打卡6天31人，5天1人</t>
  </si>
  <si>
    <t>佐龙镇佐龙村</t>
  </si>
  <si>
    <t>2022年12期</t>
  </si>
  <si>
    <t>农民公益性岗位5</t>
  </si>
  <si>
    <t>打卡6天35人，5天2人</t>
  </si>
  <si>
    <t>民主镇先进村</t>
  </si>
  <si>
    <t>2022年13期</t>
  </si>
  <si>
    <t>农民公益性岗位6</t>
  </si>
  <si>
    <t>打卡6天43人，5天3人</t>
  </si>
  <si>
    <t>孟石岭镇武学村</t>
  </si>
  <si>
    <t>2022年14期</t>
  </si>
  <si>
    <t>2022.6.13-6.18</t>
  </si>
  <si>
    <t>农民公益性岗位7</t>
  </si>
  <si>
    <t>打卡6天37人，5天3人</t>
  </si>
  <si>
    <t>孟石岭镇丰坪村</t>
  </si>
  <si>
    <t>2022年15期</t>
  </si>
  <si>
    <t>农民公益性岗位8</t>
  </si>
  <si>
    <t>打卡6天36人，5天2人</t>
  </si>
  <si>
    <t>孟石岭镇丰景村</t>
  </si>
  <si>
    <t>2022年16期</t>
  </si>
  <si>
    <t>农民公益性岗位9</t>
  </si>
  <si>
    <t>打卡6天36人，5天4人，4天1人</t>
  </si>
  <si>
    <t>堰门镇隆兴村活动室</t>
  </si>
  <si>
    <t>2022年17期</t>
  </si>
  <si>
    <t>2022.6.20-6.25</t>
  </si>
  <si>
    <t>农民公益性岗位10</t>
  </si>
  <si>
    <t>堰门镇中武村</t>
  </si>
  <si>
    <t>2022年18期</t>
  </si>
  <si>
    <t>农民公益性岗位11</t>
  </si>
  <si>
    <t>打卡6天42人，5天3人</t>
  </si>
  <si>
    <t>佐龙镇黄兴村</t>
  </si>
  <si>
    <t>2022年19期</t>
  </si>
  <si>
    <t>农民公益性岗位12</t>
  </si>
  <si>
    <t>打卡6天19人，5天2人</t>
  </si>
  <si>
    <t>城关镇永爱村活动室</t>
  </si>
  <si>
    <t>2022年20期</t>
  </si>
  <si>
    <t>2022.6.27-7.2</t>
  </si>
  <si>
    <t>农民公益性岗位13</t>
  </si>
  <si>
    <t>打卡6天43人，5天4人</t>
  </si>
  <si>
    <t>城关镇联春村活动室</t>
  </si>
  <si>
    <t>2022年21期</t>
  </si>
  <si>
    <t>农民公益性岗位14</t>
  </si>
  <si>
    <t>领先培训学校活动室1</t>
  </si>
  <si>
    <t>2022年22期</t>
  </si>
  <si>
    <t>农民公益性岗位15</t>
  </si>
  <si>
    <t>打卡6天34人，5天7人</t>
  </si>
  <si>
    <t>领先培训学校活动室2</t>
  </si>
  <si>
    <t>2022年23期</t>
  </si>
  <si>
    <t>农民公益性岗位16</t>
  </si>
  <si>
    <t>打卡6天26人，5天6人,4天1人</t>
  </si>
  <si>
    <t>南宫山镇溢河村活动室</t>
  </si>
  <si>
    <t>2022年24期</t>
  </si>
  <si>
    <t>2022.7.4-7.9</t>
  </si>
  <si>
    <t>农民公益性岗位17</t>
  </si>
  <si>
    <t>打卡6天35人，5天6人</t>
  </si>
  <si>
    <t>城关镇双岭村活动室</t>
  </si>
  <si>
    <t>2022年25期</t>
  </si>
  <si>
    <t>农民公益性岗位18</t>
  </si>
  <si>
    <t>南宫山镇红日村活动室</t>
  </si>
  <si>
    <t>2022年26期</t>
  </si>
  <si>
    <t>农民公益性岗位19</t>
  </si>
  <si>
    <t>打卡6天43人，5天1人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</si>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</sst>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workbookViewId="0">
      <pane ySplit="2" topLeftCell="A3" activePane="bottomLeft" state="frozen"/>
      <selection/>
      <selection pane="bottomLeft" activeCell="I38" sqref="I38"/>
    </sheetView>
  </sheetViews>
  <sheetFormatPr defaultColWidth="9" defaultRowHeight="13.5"/>
  <cols>
    <col min="1" max="1" width="4.625" customWidth="1"/>
    <col min="2" max="2" width="16.55" customWidth="1"/>
    <col min="3" max="3" width="11.25" customWidth="1"/>
    <col min="4" max="4" width="10.375" customWidth="1"/>
    <col min="5" max="5" width="15.775" customWidth="1"/>
    <col min="6" max="6" width="10.625" customWidth="1"/>
    <col min="7" max="7" width="12.625" customWidth="1"/>
    <col min="8" max="10" width="10.625" customWidth="1"/>
    <col min="11" max="11" width="20.6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13" t="s">
        <v>11</v>
      </c>
    </row>
    <row r="3" ht="30" customHeight="1" spans="1:11">
      <c r="A3" s="5">
        <v>1</v>
      </c>
      <c r="B3" s="5" t="s">
        <v>12</v>
      </c>
      <c r="C3" s="6" t="s">
        <v>13</v>
      </c>
      <c r="D3" s="5" t="s">
        <v>14</v>
      </c>
      <c r="E3" s="5" t="s">
        <v>15</v>
      </c>
      <c r="F3" s="5" t="s">
        <v>16</v>
      </c>
      <c r="G3" s="5">
        <v>18</v>
      </c>
      <c r="H3" s="5" t="s">
        <v>17</v>
      </c>
      <c r="I3" s="5">
        <f>15*50*15+14*50*3</f>
        <v>13350</v>
      </c>
      <c r="J3" s="5">
        <f>I3</f>
        <v>13350</v>
      </c>
      <c r="K3" s="5" t="s">
        <v>18</v>
      </c>
    </row>
    <row r="4" ht="30" customHeight="1" spans="1:11">
      <c r="A4" s="5">
        <v>2</v>
      </c>
      <c r="B4" s="5" t="s">
        <v>12</v>
      </c>
      <c r="C4" s="6" t="s">
        <v>13</v>
      </c>
      <c r="D4" s="5" t="s">
        <v>19</v>
      </c>
      <c r="E4" s="5" t="s">
        <v>20</v>
      </c>
      <c r="F4" s="5" t="s">
        <v>21</v>
      </c>
      <c r="G4" s="5">
        <v>15</v>
      </c>
      <c r="H4" s="5" t="s">
        <v>17</v>
      </c>
      <c r="I4" s="5">
        <f t="shared" ref="I4:I11" si="0">15*50*G4</f>
        <v>11250</v>
      </c>
      <c r="J4" s="5">
        <f t="shared" ref="J4:J11" si="1">I4</f>
        <v>11250</v>
      </c>
      <c r="K4" s="5" t="s">
        <v>22</v>
      </c>
    </row>
    <row r="5" ht="30" customHeight="1" spans="1:11">
      <c r="A5" s="5">
        <v>3</v>
      </c>
      <c r="B5" s="5" t="s">
        <v>12</v>
      </c>
      <c r="C5" s="6" t="s">
        <v>13</v>
      </c>
      <c r="D5" s="5" t="s">
        <v>23</v>
      </c>
      <c r="E5" s="5" t="s">
        <v>24</v>
      </c>
      <c r="F5" s="5" t="s">
        <v>25</v>
      </c>
      <c r="G5" s="5">
        <v>11</v>
      </c>
      <c r="H5" s="5" t="s">
        <v>17</v>
      </c>
      <c r="I5" s="5">
        <f t="shared" si="0"/>
        <v>8250</v>
      </c>
      <c r="J5" s="5">
        <f t="shared" si="1"/>
        <v>8250</v>
      </c>
      <c r="K5" s="5" t="s">
        <v>22</v>
      </c>
    </row>
    <row r="6" ht="30" customHeight="1" spans="1:11">
      <c r="A6" s="5">
        <v>4</v>
      </c>
      <c r="B6" s="5" t="s">
        <v>12</v>
      </c>
      <c r="C6" s="6" t="s">
        <v>13</v>
      </c>
      <c r="D6" s="5" t="s">
        <v>26</v>
      </c>
      <c r="E6" s="5" t="s">
        <v>27</v>
      </c>
      <c r="F6" s="5" t="s">
        <v>28</v>
      </c>
      <c r="G6" s="5">
        <v>1</v>
      </c>
      <c r="H6" s="5" t="s">
        <v>17</v>
      </c>
      <c r="I6" s="5">
        <f t="shared" si="0"/>
        <v>750</v>
      </c>
      <c r="J6" s="5">
        <f t="shared" si="1"/>
        <v>750</v>
      </c>
      <c r="K6" s="5" t="s">
        <v>22</v>
      </c>
    </row>
    <row r="7" ht="30" customHeight="1" spans="1:11">
      <c r="A7" s="5">
        <v>5</v>
      </c>
      <c r="B7" s="5" t="s">
        <v>12</v>
      </c>
      <c r="C7" s="6" t="s">
        <v>13</v>
      </c>
      <c r="D7" s="5" t="s">
        <v>29</v>
      </c>
      <c r="E7" s="5" t="s">
        <v>30</v>
      </c>
      <c r="F7" s="5" t="s">
        <v>31</v>
      </c>
      <c r="G7" s="5">
        <v>8</v>
      </c>
      <c r="H7" s="5" t="s">
        <v>17</v>
      </c>
      <c r="I7" s="5">
        <f t="shared" si="0"/>
        <v>6000</v>
      </c>
      <c r="J7" s="5">
        <f t="shared" si="1"/>
        <v>6000</v>
      </c>
      <c r="K7" s="5" t="s">
        <v>22</v>
      </c>
    </row>
    <row r="8" ht="30" customHeight="1" spans="1:11">
      <c r="A8" s="5">
        <v>6</v>
      </c>
      <c r="B8" s="5" t="s">
        <v>12</v>
      </c>
      <c r="C8" s="6" t="s">
        <v>13</v>
      </c>
      <c r="D8" s="5" t="s">
        <v>32</v>
      </c>
      <c r="E8" s="5" t="s">
        <v>33</v>
      </c>
      <c r="F8" s="5" t="s">
        <v>34</v>
      </c>
      <c r="G8" s="5">
        <v>7</v>
      </c>
      <c r="H8" s="5" t="s">
        <v>17</v>
      </c>
      <c r="I8" s="5">
        <f t="shared" si="0"/>
        <v>5250</v>
      </c>
      <c r="J8" s="5">
        <f t="shared" si="1"/>
        <v>5250</v>
      </c>
      <c r="K8" s="5" t="s">
        <v>22</v>
      </c>
    </row>
    <row r="9" ht="30" customHeight="1" spans="1:11">
      <c r="A9" s="5">
        <v>7</v>
      </c>
      <c r="B9" s="5" t="s">
        <v>12</v>
      </c>
      <c r="C9" s="6" t="s">
        <v>13</v>
      </c>
      <c r="D9" s="5" t="s">
        <v>35</v>
      </c>
      <c r="E9" s="5" t="s">
        <v>36</v>
      </c>
      <c r="F9" s="5" t="s">
        <v>37</v>
      </c>
      <c r="G9" s="5">
        <v>9</v>
      </c>
      <c r="H9" s="5" t="s">
        <v>17</v>
      </c>
      <c r="I9" s="5">
        <f t="shared" si="0"/>
        <v>6750</v>
      </c>
      <c r="J9" s="5">
        <f t="shared" si="1"/>
        <v>6750</v>
      </c>
      <c r="K9" s="5" t="s">
        <v>22</v>
      </c>
    </row>
    <row r="10" ht="30" customHeight="1" spans="1:11">
      <c r="A10" s="5">
        <v>8</v>
      </c>
      <c r="B10" s="5" t="s">
        <v>12</v>
      </c>
      <c r="C10" s="6" t="s">
        <v>13</v>
      </c>
      <c r="D10" s="5" t="s">
        <v>38</v>
      </c>
      <c r="E10" s="5" t="s">
        <v>39</v>
      </c>
      <c r="F10" s="5" t="s">
        <v>40</v>
      </c>
      <c r="G10" s="5">
        <v>17</v>
      </c>
      <c r="H10" s="5" t="s">
        <v>17</v>
      </c>
      <c r="I10" s="5">
        <f t="shared" si="0"/>
        <v>12750</v>
      </c>
      <c r="J10" s="5">
        <f t="shared" si="1"/>
        <v>12750</v>
      </c>
      <c r="K10" s="5" t="s">
        <v>22</v>
      </c>
    </row>
    <row r="11" ht="30" customHeight="1" spans="1:11">
      <c r="A11" s="5">
        <v>9</v>
      </c>
      <c r="B11" s="5" t="s">
        <v>12</v>
      </c>
      <c r="C11" s="6" t="s">
        <v>13</v>
      </c>
      <c r="D11" s="5" t="s">
        <v>41</v>
      </c>
      <c r="E11" s="5" t="s">
        <v>42</v>
      </c>
      <c r="F11" s="5" t="s">
        <v>43</v>
      </c>
      <c r="G11" s="5">
        <v>13</v>
      </c>
      <c r="H11" s="5" t="s">
        <v>17</v>
      </c>
      <c r="I11" s="5">
        <f t="shared" si="0"/>
        <v>9750</v>
      </c>
      <c r="J11" s="5">
        <f t="shared" si="1"/>
        <v>9750</v>
      </c>
      <c r="K11" s="5" t="s">
        <v>22</v>
      </c>
    </row>
    <row r="12" ht="30" customHeight="1" spans="1:11">
      <c r="A12" s="5">
        <v>10</v>
      </c>
      <c r="B12" s="5" t="s">
        <v>44</v>
      </c>
      <c r="C12" s="6" t="s">
        <v>45</v>
      </c>
      <c r="D12" s="5" t="s">
        <v>46</v>
      </c>
      <c r="E12" s="5" t="s">
        <v>47</v>
      </c>
      <c r="F12" s="5" t="s">
        <v>46</v>
      </c>
      <c r="G12" s="5">
        <v>33</v>
      </c>
      <c r="H12" s="5" t="s">
        <v>17</v>
      </c>
      <c r="I12" s="5">
        <f>29*50*10+4*50*9</f>
        <v>16300</v>
      </c>
      <c r="J12" s="5">
        <f t="shared" ref="J12:J41" si="2">I12</f>
        <v>16300</v>
      </c>
      <c r="K12" s="5" t="s">
        <v>48</v>
      </c>
    </row>
    <row r="13" ht="30" customHeight="1" spans="1:11">
      <c r="A13" s="5">
        <v>11</v>
      </c>
      <c r="B13" s="5" t="s">
        <v>44</v>
      </c>
      <c r="C13" s="6" t="s">
        <v>49</v>
      </c>
      <c r="D13" s="5" t="s">
        <v>50</v>
      </c>
      <c r="E13" s="5" t="s">
        <v>51</v>
      </c>
      <c r="F13" s="5" t="s">
        <v>50</v>
      </c>
      <c r="G13" s="5">
        <v>25</v>
      </c>
      <c r="H13" s="5" t="s">
        <v>17</v>
      </c>
      <c r="I13" s="5">
        <f>23*50*10+1*50*9+1*50*8</f>
        <v>12350</v>
      </c>
      <c r="J13" s="5">
        <f t="shared" si="2"/>
        <v>12350</v>
      </c>
      <c r="K13" s="5" t="s">
        <v>52</v>
      </c>
    </row>
    <row r="14" ht="30" customHeight="1" spans="1:11">
      <c r="A14" s="5">
        <v>12</v>
      </c>
      <c r="B14" s="5" t="s">
        <v>44</v>
      </c>
      <c r="C14" s="6" t="s">
        <v>53</v>
      </c>
      <c r="D14" s="5" t="s">
        <v>54</v>
      </c>
      <c r="E14" s="5" t="s">
        <v>55</v>
      </c>
      <c r="F14" s="5" t="s">
        <v>54</v>
      </c>
      <c r="G14" s="5">
        <v>33</v>
      </c>
      <c r="H14" s="5" t="s">
        <v>17</v>
      </c>
      <c r="I14" s="5">
        <f>30*50*10+3*50*9</f>
        <v>16350</v>
      </c>
      <c r="J14" s="5">
        <f t="shared" si="2"/>
        <v>16350</v>
      </c>
      <c r="K14" s="5" t="s">
        <v>56</v>
      </c>
    </row>
    <row r="15" ht="30" customHeight="1" spans="1:11">
      <c r="A15" s="5">
        <v>13</v>
      </c>
      <c r="B15" s="5" t="s">
        <v>57</v>
      </c>
      <c r="C15" s="5" t="s">
        <v>58</v>
      </c>
      <c r="D15" s="5" t="s">
        <v>59</v>
      </c>
      <c r="E15" s="5" t="s">
        <v>60</v>
      </c>
      <c r="F15" s="5" t="s">
        <v>61</v>
      </c>
      <c r="G15" s="5">
        <v>17</v>
      </c>
      <c r="H15" s="5" t="s">
        <v>17</v>
      </c>
      <c r="I15" s="5">
        <f t="shared" ref="I15:I20" si="3">6*50*G15</f>
        <v>5100</v>
      </c>
      <c r="J15" s="5">
        <f t="shared" si="2"/>
        <v>5100</v>
      </c>
      <c r="K15" s="5" t="s">
        <v>62</v>
      </c>
    </row>
    <row r="16" ht="30" customHeight="1" spans="1:11">
      <c r="A16" s="5">
        <v>14</v>
      </c>
      <c r="B16" s="5" t="s">
        <v>57</v>
      </c>
      <c r="C16" s="5" t="s">
        <v>58</v>
      </c>
      <c r="D16" s="5" t="s">
        <v>63</v>
      </c>
      <c r="E16" s="5" t="s">
        <v>60</v>
      </c>
      <c r="F16" s="5" t="s">
        <v>64</v>
      </c>
      <c r="G16" s="5">
        <v>16</v>
      </c>
      <c r="H16" s="5" t="s">
        <v>17</v>
      </c>
      <c r="I16" s="5">
        <f t="shared" si="3"/>
        <v>4800</v>
      </c>
      <c r="J16" s="5">
        <f t="shared" si="2"/>
        <v>4800</v>
      </c>
      <c r="K16" s="5" t="s">
        <v>62</v>
      </c>
    </row>
    <row r="17" ht="30" customHeight="1" spans="1:11">
      <c r="A17" s="5">
        <v>15</v>
      </c>
      <c r="B17" s="5" t="s">
        <v>57</v>
      </c>
      <c r="C17" s="5" t="s">
        <v>58</v>
      </c>
      <c r="D17" s="5" t="s">
        <v>65</v>
      </c>
      <c r="E17" s="5" t="s">
        <v>60</v>
      </c>
      <c r="F17" s="5" t="s">
        <v>66</v>
      </c>
      <c r="G17" s="5">
        <v>14</v>
      </c>
      <c r="H17" s="5" t="s">
        <v>17</v>
      </c>
      <c r="I17" s="5">
        <f t="shared" si="3"/>
        <v>4200</v>
      </c>
      <c r="J17" s="5">
        <f t="shared" si="2"/>
        <v>4200</v>
      </c>
      <c r="K17" s="5" t="s">
        <v>62</v>
      </c>
    </row>
    <row r="18" ht="30" customHeight="1" spans="1:11">
      <c r="A18" s="5">
        <v>16</v>
      </c>
      <c r="B18" s="5" t="s">
        <v>57</v>
      </c>
      <c r="C18" s="5" t="s">
        <v>67</v>
      </c>
      <c r="D18" s="5" t="s">
        <v>68</v>
      </c>
      <c r="E18" s="5" t="s">
        <v>60</v>
      </c>
      <c r="F18" s="5" t="s">
        <v>69</v>
      </c>
      <c r="G18" s="5">
        <v>6</v>
      </c>
      <c r="H18" s="5" t="s">
        <v>17</v>
      </c>
      <c r="I18" s="5">
        <f t="shared" si="3"/>
        <v>1800</v>
      </c>
      <c r="J18" s="5">
        <f t="shared" si="2"/>
        <v>1800</v>
      </c>
      <c r="K18" s="5" t="s">
        <v>62</v>
      </c>
    </row>
    <row r="19" ht="30" customHeight="1" spans="1:11">
      <c r="A19" s="5">
        <v>17</v>
      </c>
      <c r="B19" s="5" t="s">
        <v>57</v>
      </c>
      <c r="C19" s="5" t="s">
        <v>67</v>
      </c>
      <c r="D19" s="5" t="s">
        <v>70</v>
      </c>
      <c r="E19" s="5" t="s">
        <v>60</v>
      </c>
      <c r="F19" s="5" t="s">
        <v>71</v>
      </c>
      <c r="G19" s="5">
        <v>30</v>
      </c>
      <c r="H19" s="5" t="s">
        <v>17</v>
      </c>
      <c r="I19" s="5">
        <f t="shared" si="3"/>
        <v>9000</v>
      </c>
      <c r="J19" s="5">
        <f t="shared" si="2"/>
        <v>9000</v>
      </c>
      <c r="K19" s="14" t="s">
        <v>62</v>
      </c>
    </row>
    <row r="20" ht="30" customHeight="1" spans="1:11">
      <c r="A20" s="5">
        <v>18</v>
      </c>
      <c r="B20" s="5" t="s">
        <v>57</v>
      </c>
      <c r="C20" s="5" t="s">
        <v>67</v>
      </c>
      <c r="D20" s="5" t="s">
        <v>72</v>
      </c>
      <c r="E20" s="5" t="s">
        <v>60</v>
      </c>
      <c r="F20" s="5" t="s">
        <v>73</v>
      </c>
      <c r="G20" s="5">
        <v>20</v>
      </c>
      <c r="H20" s="5" t="s">
        <v>17</v>
      </c>
      <c r="I20" s="5">
        <f>6*50*19+5*50*1</f>
        <v>5950</v>
      </c>
      <c r="J20" s="5">
        <f t="shared" si="2"/>
        <v>5950</v>
      </c>
      <c r="K20" s="5" t="s">
        <v>74</v>
      </c>
    </row>
    <row r="21" ht="30" customHeight="1" spans="1:11">
      <c r="A21" s="5">
        <v>19</v>
      </c>
      <c r="B21" s="5" t="s">
        <v>57</v>
      </c>
      <c r="C21" s="5" t="s">
        <v>75</v>
      </c>
      <c r="D21" s="5" t="s">
        <v>76</v>
      </c>
      <c r="E21" s="5" t="s">
        <v>60</v>
      </c>
      <c r="F21" s="5" t="s">
        <v>77</v>
      </c>
      <c r="G21" s="5">
        <v>10</v>
      </c>
      <c r="H21" s="5" t="s">
        <v>17</v>
      </c>
      <c r="I21" s="5">
        <f t="shared" ref="I21:I25" si="4">6*50*G21</f>
        <v>3000</v>
      </c>
      <c r="J21" s="5">
        <f t="shared" si="2"/>
        <v>3000</v>
      </c>
      <c r="K21" s="14" t="s">
        <v>62</v>
      </c>
    </row>
    <row r="22" ht="30" customHeight="1" spans="1:11">
      <c r="A22" s="5">
        <v>20</v>
      </c>
      <c r="B22" s="5" t="s">
        <v>57</v>
      </c>
      <c r="C22" s="5" t="s">
        <v>75</v>
      </c>
      <c r="D22" s="5" t="s">
        <v>78</v>
      </c>
      <c r="E22" s="5" t="s">
        <v>60</v>
      </c>
      <c r="F22" s="5" t="s">
        <v>79</v>
      </c>
      <c r="G22" s="5">
        <v>11</v>
      </c>
      <c r="H22" s="5" t="s">
        <v>17</v>
      </c>
      <c r="I22" s="5">
        <f t="shared" si="4"/>
        <v>3300</v>
      </c>
      <c r="J22" s="5">
        <f t="shared" si="2"/>
        <v>3300</v>
      </c>
      <c r="K22" s="14" t="s">
        <v>62</v>
      </c>
    </row>
    <row r="23" s="1" customFormat="1" ht="30" customHeight="1" spans="1:11">
      <c r="A23" s="5">
        <v>21</v>
      </c>
      <c r="B23" s="5" t="s">
        <v>57</v>
      </c>
      <c r="C23" s="5" t="s">
        <v>75</v>
      </c>
      <c r="D23" s="5" t="s">
        <v>80</v>
      </c>
      <c r="E23" s="5" t="s">
        <v>60</v>
      </c>
      <c r="F23" s="5" t="s">
        <v>81</v>
      </c>
      <c r="G23" s="5">
        <v>14</v>
      </c>
      <c r="H23" s="5" t="s">
        <v>17</v>
      </c>
      <c r="I23" s="5">
        <f t="shared" si="4"/>
        <v>4200</v>
      </c>
      <c r="J23" s="5">
        <f t="shared" si="2"/>
        <v>4200</v>
      </c>
      <c r="K23" s="5" t="s">
        <v>62</v>
      </c>
    </row>
    <row r="24" ht="30" customHeight="1" spans="1:11">
      <c r="A24" s="5">
        <v>22</v>
      </c>
      <c r="B24" s="5" t="s">
        <v>57</v>
      </c>
      <c r="C24" s="5" t="s">
        <v>82</v>
      </c>
      <c r="D24" s="5" t="s">
        <v>83</v>
      </c>
      <c r="E24" s="5" t="s">
        <v>84</v>
      </c>
      <c r="F24" s="5" t="s">
        <v>85</v>
      </c>
      <c r="G24" s="5">
        <v>27</v>
      </c>
      <c r="H24" s="5" t="s">
        <v>17</v>
      </c>
      <c r="I24" s="5">
        <f t="shared" si="4"/>
        <v>8100</v>
      </c>
      <c r="J24" s="5">
        <f t="shared" si="2"/>
        <v>8100</v>
      </c>
      <c r="K24" s="5" t="s">
        <v>62</v>
      </c>
    </row>
    <row r="25" ht="30" customHeight="1" spans="1:11">
      <c r="A25" s="5">
        <v>23</v>
      </c>
      <c r="B25" s="5" t="s">
        <v>57</v>
      </c>
      <c r="C25" s="5" t="s">
        <v>86</v>
      </c>
      <c r="D25" s="5" t="s">
        <v>87</v>
      </c>
      <c r="E25" s="5" t="s">
        <v>84</v>
      </c>
      <c r="F25" s="5" t="s">
        <v>88</v>
      </c>
      <c r="G25" s="5">
        <v>44</v>
      </c>
      <c r="H25" s="5" t="s">
        <v>17</v>
      </c>
      <c r="I25" s="5">
        <f>6*50*42+5*50*2</f>
        <v>13100</v>
      </c>
      <c r="J25" s="5">
        <f t="shared" si="2"/>
        <v>13100</v>
      </c>
      <c r="K25" s="5" t="s">
        <v>89</v>
      </c>
    </row>
    <row r="26" ht="30" customHeight="1" spans="1:11">
      <c r="A26" s="5">
        <v>24</v>
      </c>
      <c r="B26" s="5" t="s">
        <v>57</v>
      </c>
      <c r="C26" s="5" t="s">
        <v>90</v>
      </c>
      <c r="D26" s="5" t="s">
        <v>91</v>
      </c>
      <c r="E26" s="5" t="s">
        <v>84</v>
      </c>
      <c r="F26" s="5" t="s">
        <v>92</v>
      </c>
      <c r="G26" s="5">
        <v>37</v>
      </c>
      <c r="H26" s="5" t="s">
        <v>17</v>
      </c>
      <c r="I26" s="5">
        <f>6*50*G26</f>
        <v>11100</v>
      </c>
      <c r="J26" s="5">
        <f t="shared" si="2"/>
        <v>11100</v>
      </c>
      <c r="K26" s="5" t="s">
        <v>62</v>
      </c>
    </row>
    <row r="27" ht="30" customHeight="1" spans="1:11">
      <c r="A27" s="5">
        <v>25</v>
      </c>
      <c r="B27" s="5" t="s">
        <v>57</v>
      </c>
      <c r="C27" s="5" t="s">
        <v>93</v>
      </c>
      <c r="D27" s="5" t="s">
        <v>94</v>
      </c>
      <c r="E27" s="5" t="s">
        <v>84</v>
      </c>
      <c r="F27" s="5" t="s">
        <v>95</v>
      </c>
      <c r="G27" s="5">
        <v>25</v>
      </c>
      <c r="H27" s="5" t="s">
        <v>17</v>
      </c>
      <c r="I27" s="5">
        <f>6*50*24+5*50*1</f>
        <v>7450</v>
      </c>
      <c r="J27" s="5">
        <f t="shared" si="2"/>
        <v>7450</v>
      </c>
      <c r="K27" s="5" t="s">
        <v>96</v>
      </c>
    </row>
    <row r="28" ht="30" customHeight="1" spans="1:11">
      <c r="A28" s="5">
        <v>26</v>
      </c>
      <c r="B28" s="5" t="s">
        <v>57</v>
      </c>
      <c r="C28" s="5" t="s">
        <v>97</v>
      </c>
      <c r="D28" s="5" t="s">
        <v>98</v>
      </c>
      <c r="E28" s="5" t="s">
        <v>99</v>
      </c>
      <c r="F28" s="5" t="s">
        <v>100</v>
      </c>
      <c r="G28" s="5">
        <v>23</v>
      </c>
      <c r="H28" s="5" t="s">
        <v>17</v>
      </c>
      <c r="I28" s="5">
        <f>6*50*G28</f>
        <v>6900</v>
      </c>
      <c r="J28" s="5">
        <f t="shared" si="2"/>
        <v>6900</v>
      </c>
      <c r="K28" s="5" t="s">
        <v>62</v>
      </c>
    </row>
    <row r="29" ht="30" customHeight="1" spans="1:11">
      <c r="A29" s="5">
        <v>27</v>
      </c>
      <c r="B29" s="5" t="s">
        <v>57</v>
      </c>
      <c r="C29" s="5" t="s">
        <v>101</v>
      </c>
      <c r="D29" s="5" t="s">
        <v>102</v>
      </c>
      <c r="E29" s="5" t="s">
        <v>99</v>
      </c>
      <c r="F29" s="5" t="s">
        <v>103</v>
      </c>
      <c r="G29" s="5">
        <v>27</v>
      </c>
      <c r="H29" s="5" t="s">
        <v>17</v>
      </c>
      <c r="I29" s="5">
        <f>6*50*25+5*50*2</f>
        <v>8000</v>
      </c>
      <c r="J29" s="5">
        <f t="shared" si="2"/>
        <v>8000</v>
      </c>
      <c r="K29" s="5" t="s">
        <v>104</v>
      </c>
    </row>
    <row r="30" ht="30" customHeight="1" spans="1:11">
      <c r="A30" s="5">
        <v>28</v>
      </c>
      <c r="B30" s="5" t="s">
        <v>57</v>
      </c>
      <c r="C30" s="5" t="s">
        <v>105</v>
      </c>
      <c r="D30" s="5" t="s">
        <v>106</v>
      </c>
      <c r="E30" s="5" t="s">
        <v>99</v>
      </c>
      <c r="F30" s="5" t="s">
        <v>107</v>
      </c>
      <c r="G30" s="5">
        <v>41</v>
      </c>
      <c r="H30" s="5" t="s">
        <v>17</v>
      </c>
      <c r="I30" s="5">
        <f>6*50*36+5*50*5</f>
        <v>12050</v>
      </c>
      <c r="J30" s="5">
        <f t="shared" si="2"/>
        <v>12050</v>
      </c>
      <c r="K30" s="5" t="s">
        <v>108</v>
      </c>
    </row>
    <row r="31" ht="30" customHeight="1" spans="1:11">
      <c r="A31" s="5">
        <v>29</v>
      </c>
      <c r="B31" s="5" t="s">
        <v>57</v>
      </c>
      <c r="C31" s="5" t="s">
        <v>109</v>
      </c>
      <c r="D31" s="5" t="s">
        <v>110</v>
      </c>
      <c r="E31" s="5" t="s">
        <v>111</v>
      </c>
      <c r="F31" s="5" t="s">
        <v>112</v>
      </c>
      <c r="G31" s="5">
        <v>32</v>
      </c>
      <c r="H31" s="5" t="s">
        <v>17</v>
      </c>
      <c r="I31" s="5">
        <f>6*50*31+5*50*1</f>
        <v>9550</v>
      </c>
      <c r="J31" s="5">
        <f t="shared" si="2"/>
        <v>9550</v>
      </c>
      <c r="K31" s="5" t="s">
        <v>113</v>
      </c>
    </row>
    <row r="32" ht="30" customHeight="1" spans="1:11">
      <c r="A32" s="5">
        <v>30</v>
      </c>
      <c r="B32" s="5" t="s">
        <v>57</v>
      </c>
      <c r="C32" s="5" t="s">
        <v>114</v>
      </c>
      <c r="D32" s="5" t="s">
        <v>115</v>
      </c>
      <c r="E32" s="5" t="s">
        <v>111</v>
      </c>
      <c r="F32" s="5" t="s">
        <v>116</v>
      </c>
      <c r="G32" s="5">
        <v>37</v>
      </c>
      <c r="H32" s="5" t="s">
        <v>17</v>
      </c>
      <c r="I32" s="5">
        <f>6*50*35+5*50*2</f>
        <v>11000</v>
      </c>
      <c r="J32" s="5">
        <f t="shared" si="2"/>
        <v>11000</v>
      </c>
      <c r="K32" s="5" t="s">
        <v>117</v>
      </c>
    </row>
    <row r="33" ht="30" customHeight="1" spans="1:11">
      <c r="A33" s="5">
        <v>31</v>
      </c>
      <c r="B33" s="5" t="s">
        <v>57</v>
      </c>
      <c r="C33" s="5" t="s">
        <v>118</v>
      </c>
      <c r="D33" s="5" t="s">
        <v>119</v>
      </c>
      <c r="E33" s="5" t="s">
        <v>111</v>
      </c>
      <c r="F33" s="5" t="s">
        <v>120</v>
      </c>
      <c r="G33" s="7">
        <v>46</v>
      </c>
      <c r="H33" s="5" t="s">
        <v>17</v>
      </c>
      <c r="I33" s="5">
        <f>6*50*43+5*50*3</f>
        <v>13650</v>
      </c>
      <c r="J33" s="5">
        <f t="shared" si="2"/>
        <v>13650</v>
      </c>
      <c r="K33" s="5" t="s">
        <v>121</v>
      </c>
    </row>
    <row r="34" ht="30" customHeight="1" spans="1:11">
      <c r="A34" s="5">
        <v>32</v>
      </c>
      <c r="B34" s="5" t="s">
        <v>57</v>
      </c>
      <c r="C34" s="5" t="s">
        <v>122</v>
      </c>
      <c r="D34" s="5" t="s">
        <v>123</v>
      </c>
      <c r="E34" s="5" t="s">
        <v>124</v>
      </c>
      <c r="F34" s="5" t="s">
        <v>125</v>
      </c>
      <c r="G34" s="7">
        <v>40</v>
      </c>
      <c r="H34" s="5" t="s">
        <v>17</v>
      </c>
      <c r="I34" s="5">
        <f>6*50*37+5*50*3</f>
        <v>11850</v>
      </c>
      <c r="J34" s="5">
        <f t="shared" si="2"/>
        <v>11850</v>
      </c>
      <c r="K34" s="5" t="s">
        <v>126</v>
      </c>
    </row>
    <row r="35" ht="30" customHeight="1" spans="1:11">
      <c r="A35" s="5">
        <v>33</v>
      </c>
      <c r="B35" s="5" t="s">
        <v>57</v>
      </c>
      <c r="C35" s="5" t="s">
        <v>127</v>
      </c>
      <c r="D35" s="5" t="s">
        <v>128</v>
      </c>
      <c r="E35" s="5" t="s">
        <v>124</v>
      </c>
      <c r="F35" s="5" t="s">
        <v>129</v>
      </c>
      <c r="G35" s="7">
        <v>38</v>
      </c>
      <c r="H35" s="5" t="s">
        <v>17</v>
      </c>
      <c r="I35" s="5">
        <f>6*50*36+5*50*2</f>
        <v>11300</v>
      </c>
      <c r="J35" s="5">
        <f t="shared" si="2"/>
        <v>11300</v>
      </c>
      <c r="K35" s="5" t="s">
        <v>130</v>
      </c>
    </row>
    <row r="36" ht="30" customHeight="1" spans="1:11">
      <c r="A36" s="5">
        <v>34</v>
      </c>
      <c r="B36" s="5" t="s">
        <v>57</v>
      </c>
      <c r="C36" s="5" t="s">
        <v>131</v>
      </c>
      <c r="D36" s="5" t="s">
        <v>132</v>
      </c>
      <c r="E36" s="5" t="s">
        <v>124</v>
      </c>
      <c r="F36" s="5" t="s">
        <v>133</v>
      </c>
      <c r="G36" s="7">
        <v>41</v>
      </c>
      <c r="H36" s="5" t="s">
        <v>17</v>
      </c>
      <c r="I36" s="5">
        <f>6*50*36+5*50*4+4*50*1</f>
        <v>12000</v>
      </c>
      <c r="J36" s="5">
        <f t="shared" si="2"/>
        <v>12000</v>
      </c>
      <c r="K36" s="5" t="s">
        <v>134</v>
      </c>
    </row>
    <row r="37" ht="30" customHeight="1" spans="1:11">
      <c r="A37" s="5">
        <v>35</v>
      </c>
      <c r="B37" s="5" t="s">
        <v>57</v>
      </c>
      <c r="C37" s="5" t="s">
        <v>135</v>
      </c>
      <c r="D37" s="5" t="s">
        <v>136</v>
      </c>
      <c r="E37" s="5" t="s">
        <v>137</v>
      </c>
      <c r="F37" s="5" t="s">
        <v>138</v>
      </c>
      <c r="G37" s="7">
        <v>46</v>
      </c>
      <c r="H37" s="5" t="s">
        <v>17</v>
      </c>
      <c r="I37" s="5">
        <f>6*50*43+5*50*3</f>
        <v>13650</v>
      </c>
      <c r="J37" s="5">
        <f t="shared" si="2"/>
        <v>13650</v>
      </c>
      <c r="K37" s="5" t="s">
        <v>121</v>
      </c>
    </row>
    <row r="38" ht="30" customHeight="1" spans="1:11">
      <c r="A38" s="5">
        <v>36</v>
      </c>
      <c r="B38" s="5" t="s">
        <v>57</v>
      </c>
      <c r="C38" s="5" t="s">
        <v>139</v>
      </c>
      <c r="D38" s="5" t="s">
        <v>140</v>
      </c>
      <c r="E38" s="5" t="s">
        <v>137</v>
      </c>
      <c r="F38" s="5" t="s">
        <v>141</v>
      </c>
      <c r="G38" s="7">
        <v>45</v>
      </c>
      <c r="H38" s="5" t="s">
        <v>17</v>
      </c>
      <c r="I38" s="5">
        <f>6*50*42+5*50*3</f>
        <v>13350</v>
      </c>
      <c r="J38" s="5">
        <f t="shared" si="2"/>
        <v>13350</v>
      </c>
      <c r="K38" s="5" t="s">
        <v>142</v>
      </c>
    </row>
    <row r="39" ht="30" customHeight="1" spans="1:11">
      <c r="A39" s="5">
        <v>37</v>
      </c>
      <c r="B39" s="5" t="s">
        <v>57</v>
      </c>
      <c r="C39" s="5" t="s">
        <v>143</v>
      </c>
      <c r="D39" s="5" t="s">
        <v>144</v>
      </c>
      <c r="E39" s="5" t="s">
        <v>137</v>
      </c>
      <c r="F39" s="5" t="s">
        <v>145</v>
      </c>
      <c r="G39" s="7">
        <v>21</v>
      </c>
      <c r="H39" s="5" t="s">
        <v>17</v>
      </c>
      <c r="I39" s="5">
        <f>6*50*19+5*50*2</f>
        <v>6200</v>
      </c>
      <c r="J39" s="5">
        <f t="shared" si="2"/>
        <v>6200</v>
      </c>
      <c r="K39" s="5" t="s">
        <v>146</v>
      </c>
    </row>
    <row r="40" ht="30" customHeight="1" spans="1:11">
      <c r="A40" s="5">
        <v>38</v>
      </c>
      <c r="B40" s="5" t="s">
        <v>57</v>
      </c>
      <c r="C40" s="5" t="s">
        <v>147</v>
      </c>
      <c r="D40" s="5" t="s">
        <v>148</v>
      </c>
      <c r="E40" s="5" t="s">
        <v>149</v>
      </c>
      <c r="F40" s="5" t="s">
        <v>150</v>
      </c>
      <c r="G40" s="7">
        <v>47</v>
      </c>
      <c r="H40" s="5" t="s">
        <v>17</v>
      </c>
      <c r="I40" s="5">
        <f>6*50*43+5*50*4</f>
        <v>13900</v>
      </c>
      <c r="J40" s="5">
        <f t="shared" si="2"/>
        <v>13900</v>
      </c>
      <c r="K40" s="5" t="s">
        <v>151</v>
      </c>
    </row>
    <row r="41" ht="30" customHeight="1" spans="1:11">
      <c r="A41" s="5">
        <v>39</v>
      </c>
      <c r="B41" s="5" t="s">
        <v>57</v>
      </c>
      <c r="C41" s="5" t="s">
        <v>152</v>
      </c>
      <c r="D41" s="5" t="s">
        <v>153</v>
      </c>
      <c r="E41" s="5" t="s">
        <v>149</v>
      </c>
      <c r="F41" s="5" t="s">
        <v>154</v>
      </c>
      <c r="G41" s="7">
        <v>39</v>
      </c>
      <c r="H41" s="5" t="s">
        <v>17</v>
      </c>
      <c r="I41" s="5">
        <f>6*50*37+5*50*2</f>
        <v>11600</v>
      </c>
      <c r="J41" s="5">
        <f t="shared" si="2"/>
        <v>11600</v>
      </c>
      <c r="K41" s="5" t="s">
        <v>130</v>
      </c>
    </row>
    <row r="42" ht="30" customHeight="1" spans="1:11">
      <c r="A42" s="5">
        <v>40</v>
      </c>
      <c r="B42" s="5" t="s">
        <v>57</v>
      </c>
      <c r="C42" s="8" t="s">
        <v>155</v>
      </c>
      <c r="D42" s="5" t="s">
        <v>156</v>
      </c>
      <c r="E42" s="5" t="s">
        <v>149</v>
      </c>
      <c r="F42" s="5" t="s">
        <v>157</v>
      </c>
      <c r="G42" s="5">
        <v>41</v>
      </c>
      <c r="H42" s="5" t="s">
        <v>17</v>
      </c>
      <c r="I42" s="5">
        <f>6*50*34+5*50*7</f>
        <v>11950</v>
      </c>
      <c r="J42" s="5">
        <f t="shared" ref="J42:J46" si="5">I42</f>
        <v>11950</v>
      </c>
      <c r="K42" s="5" t="s">
        <v>158</v>
      </c>
    </row>
    <row r="43" ht="30" customHeight="1" spans="1:11">
      <c r="A43" s="5">
        <v>41</v>
      </c>
      <c r="B43" s="5" t="s">
        <v>57</v>
      </c>
      <c r="C43" s="9" t="s">
        <v>159</v>
      </c>
      <c r="D43" s="5" t="s">
        <v>160</v>
      </c>
      <c r="E43" s="5" t="s">
        <v>149</v>
      </c>
      <c r="F43" s="5" t="s">
        <v>161</v>
      </c>
      <c r="G43" s="7">
        <v>33</v>
      </c>
      <c r="H43" s="5" t="s">
        <v>17</v>
      </c>
      <c r="I43" s="5">
        <f>6*50*26+5*50*6+4*50*1</f>
        <v>9500</v>
      </c>
      <c r="J43" s="5">
        <f t="shared" si="5"/>
        <v>9500</v>
      </c>
      <c r="K43" s="5" t="s">
        <v>162</v>
      </c>
    </row>
    <row r="44" ht="30" customHeight="1" spans="1:11">
      <c r="A44" s="5">
        <v>42</v>
      </c>
      <c r="B44" s="5" t="s">
        <v>57</v>
      </c>
      <c r="C44" s="9" t="s">
        <v>163</v>
      </c>
      <c r="D44" s="5" t="s">
        <v>164</v>
      </c>
      <c r="E44" s="5" t="s">
        <v>165</v>
      </c>
      <c r="F44" s="5" t="s">
        <v>166</v>
      </c>
      <c r="G44" s="7">
        <v>41</v>
      </c>
      <c r="H44" s="5" t="s">
        <v>17</v>
      </c>
      <c r="I44" s="5">
        <f>6*50*35+5*50*6</f>
        <v>12000</v>
      </c>
      <c r="J44" s="5">
        <f t="shared" si="5"/>
        <v>12000</v>
      </c>
      <c r="K44" s="5" t="s">
        <v>167</v>
      </c>
    </row>
    <row r="45" ht="30" customHeight="1" spans="1:11">
      <c r="A45" s="5">
        <v>43</v>
      </c>
      <c r="B45" s="5" t="s">
        <v>57</v>
      </c>
      <c r="C45" s="9" t="s">
        <v>168</v>
      </c>
      <c r="D45" s="5" t="s">
        <v>169</v>
      </c>
      <c r="E45" s="5" t="s">
        <v>165</v>
      </c>
      <c r="F45" s="5" t="s">
        <v>170</v>
      </c>
      <c r="G45" s="7">
        <v>46</v>
      </c>
      <c r="H45" s="5" t="s">
        <v>17</v>
      </c>
      <c r="I45" s="5">
        <f>6*50*43+5*50*3</f>
        <v>13650</v>
      </c>
      <c r="J45" s="5">
        <f t="shared" si="5"/>
        <v>13650</v>
      </c>
      <c r="K45" s="5" t="s">
        <v>121</v>
      </c>
    </row>
    <row r="46" ht="30" customHeight="1" spans="1:11">
      <c r="A46" s="5">
        <v>44</v>
      </c>
      <c r="B46" s="5" t="s">
        <v>57</v>
      </c>
      <c r="C46" s="9" t="s">
        <v>171</v>
      </c>
      <c r="D46" s="5" t="s">
        <v>172</v>
      </c>
      <c r="E46" s="5" t="s">
        <v>165</v>
      </c>
      <c r="F46" s="5" t="s">
        <v>173</v>
      </c>
      <c r="G46" s="7">
        <v>44</v>
      </c>
      <c r="H46" s="5" t="s">
        <v>17</v>
      </c>
      <c r="I46" s="5">
        <f>6*50*43+5*50*1</f>
        <v>13150</v>
      </c>
      <c r="J46" s="5">
        <f t="shared" si="5"/>
        <v>13150</v>
      </c>
      <c r="K46" s="5" t="s">
        <v>174</v>
      </c>
    </row>
    <row r="47" ht="30" customHeight="1" spans="1:11">
      <c r="A47" s="10" t="s">
        <v>175</v>
      </c>
      <c r="B47" s="10"/>
      <c r="C47" s="10"/>
      <c r="D47" s="10"/>
      <c r="E47" s="10"/>
      <c r="F47" s="10"/>
      <c r="G47" s="10">
        <f t="shared" ref="G47:J47" si="6">SUM(G3:G46)</f>
        <v>1189</v>
      </c>
      <c r="H47" s="11"/>
      <c r="I47" s="10"/>
      <c r="J47" s="10">
        <f t="shared" si="6"/>
        <v>415450</v>
      </c>
      <c r="K47" s="11"/>
    </row>
  </sheetData>
  <autoFilter ref="A2:K47">
    <extLst/>
  </autoFilter>
  <mergeCells count="2">
    <mergeCell ref="A1:K1"/>
    <mergeCell ref="A47:F47"/>
  </mergeCells>
  <pageMargins left="0.751388888888889" right="0.751388888888889" top="0.629861111111111" bottom="0.511805555555556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2022年第一批报账生活交通费补贴明细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2022-09-07T01:37:28Z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A6FDBFC4831B493988323EC4E9C7C025</vt:lpwstr>
  </property>
  <property fmtid="{D5CDD505-2E9C-101B-9397-08002B2CF9AE}" pid="3" name="KSOProductBuildVer">
    <vt:lpwstr>2052-11.1.0.12313</vt:lpwstr>
  </property>
</Properties>
</file>