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2022年第二批报账生活交通费补贴明细" sheetId="2" r:id="rId1"/>
  </sheets>
  <definedNames>
    <definedName name="_xlnm._FilterDatabase" localSheetId="0" hidden="1">'2022年第二批报账生活交通费补贴明细'!$A$2:$K$37</definedName>
    <definedName name="_xlnm.Print_Titles" localSheetId="0">'2022年第二批报账生活交通费补贴明细'!$1:$2</definedName>
  </definedNames>
  <calcPr calcId="144525"/>
</workbook>
</file>

<file path=xl/sharedStrings.xml><?xml version="1.0" encoding="utf-8"?>
<sst xmlns="http://schemas.openxmlformats.org/spreadsheetml/2006/main" count="251" uniqueCount="148">
  <si>
    <t>2022年技能培训第二批报账生活交通费补贴明细表</t>
  </si>
  <si>
    <t>序号</t>
  </si>
  <si>
    <t>培训机构名称</t>
  </si>
  <si>
    <t>培训地点</t>
  </si>
  <si>
    <t>培训期数</t>
  </si>
  <si>
    <t>培训时间</t>
  </si>
  <si>
    <t>培训内容</t>
  </si>
  <si>
    <t>享受培训生活和交通费补贴人数</t>
  </si>
  <si>
    <t>补助标准（元）</t>
  </si>
  <si>
    <t>补助金额（元）</t>
  </si>
  <si>
    <t>补贴合计（元）</t>
  </si>
  <si>
    <t>备注</t>
  </si>
  <si>
    <t>岚皋县职业教育中心</t>
  </si>
  <si>
    <t>校内</t>
  </si>
  <si>
    <t>2022年总第1期</t>
  </si>
  <si>
    <t>2022.3.9-4.19</t>
  </si>
  <si>
    <t>焊工</t>
  </si>
  <si>
    <t>50元/天</t>
  </si>
  <si>
    <t>均打卡35天</t>
  </si>
  <si>
    <t>2022年总第2期（1班）</t>
  </si>
  <si>
    <t>2022.3.15-3.19</t>
  </si>
  <si>
    <t>农村实用人才</t>
  </si>
  <si>
    <t>打卡5天18人、4天4人</t>
  </si>
  <si>
    <t>2022年总第2期（2班）</t>
  </si>
  <si>
    <t>打卡5天18人、4天8人</t>
  </si>
  <si>
    <t>2022年总第3期</t>
  </si>
  <si>
    <t>2022.3.25-4.13</t>
  </si>
  <si>
    <t>打卡5天13人、4天4人</t>
  </si>
  <si>
    <t>2022年总第4期（1班）</t>
  </si>
  <si>
    <t>2022.4.14-4.16</t>
  </si>
  <si>
    <t>打卡3天20人、2天1人</t>
  </si>
  <si>
    <t>2022年总第4期（2班）</t>
  </si>
  <si>
    <t>均打卡3天</t>
  </si>
  <si>
    <t>2022年总第5期（1班）</t>
  </si>
  <si>
    <t>2022.4.18-4.20</t>
  </si>
  <si>
    <t>打卡3天10人、2天1人</t>
  </si>
  <si>
    <t>2022年总第5期（2班）</t>
  </si>
  <si>
    <t>打卡3天6人、2天1人</t>
  </si>
  <si>
    <t>2022年总第6期</t>
  </si>
  <si>
    <t>2022.5.16-6.19</t>
  </si>
  <si>
    <t>打卡35天13人、34天2人</t>
  </si>
  <si>
    <t>安康市感恩职业技能培训学校</t>
  </si>
  <si>
    <t>岚皋硒谷康养中心培训室</t>
  </si>
  <si>
    <t>2022年总第一期</t>
  </si>
  <si>
    <t>2022.6.28-7.7</t>
  </si>
  <si>
    <t>养老护理员1</t>
  </si>
  <si>
    <t>打卡10天18人、9天2人，8天1人</t>
  </si>
  <si>
    <t>2023年总第二期</t>
  </si>
  <si>
    <t>2022.7.13-7.22</t>
  </si>
  <si>
    <t>养老护理员2</t>
  </si>
  <si>
    <t>打卡10天15人、9天8人</t>
  </si>
  <si>
    <t>岚皋县志成职业培训学校</t>
  </si>
  <si>
    <t>南宫山镇红日村</t>
  </si>
  <si>
    <t>2022年第1期</t>
  </si>
  <si>
    <t>2022.6.9-6.18</t>
  </si>
  <si>
    <t>创业培训</t>
  </si>
  <si>
    <t>打卡10天14人、9天4人</t>
  </si>
  <si>
    <t>石门镇平安村</t>
  </si>
  <si>
    <t>2022年第2期</t>
  </si>
  <si>
    <t>2022.6.25-7.4</t>
  </si>
  <si>
    <t>主导产业提升培训</t>
  </si>
  <si>
    <t>岚皋老年公寓</t>
  </si>
  <si>
    <t>2022年第3期</t>
  </si>
  <si>
    <t>2022.7.1-7.10</t>
  </si>
  <si>
    <t>养老护理员</t>
  </si>
  <si>
    <t>打卡10天16人、9天3人,8天1人</t>
  </si>
  <si>
    <t>官元镇政府会议室</t>
  </si>
  <si>
    <t>2022年第5期</t>
  </si>
  <si>
    <t>2022.7.25-8.3</t>
  </si>
  <si>
    <t>打卡10天22人、9天1人</t>
  </si>
  <si>
    <t>民主镇农田村会议室</t>
  </si>
  <si>
    <t>2022年第6期</t>
  </si>
  <si>
    <t>2022.8.1-8.10</t>
  </si>
  <si>
    <t>打卡10天1人、9天3人,8天3人</t>
  </si>
  <si>
    <t>四季镇月坝村会议室</t>
  </si>
  <si>
    <t>2022年第7期</t>
  </si>
  <si>
    <t>2022.8.2-8.11</t>
  </si>
  <si>
    <t>打卡10天12人、9天1人</t>
  </si>
  <si>
    <t>岚皋县巴人就业创业培训学校</t>
  </si>
  <si>
    <t>创业创新园六楼</t>
  </si>
  <si>
    <t>2022年修脚师11期</t>
  </si>
  <si>
    <t>2022.8.10-8.25</t>
  </si>
  <si>
    <t>修脚师11期</t>
  </si>
  <si>
    <t>均打卡15天</t>
  </si>
  <si>
    <t>岚皋旅游烹饪培训学校</t>
  </si>
  <si>
    <t>2022中式烹调师第1期</t>
  </si>
  <si>
    <t>2022.3.7-4.26</t>
  </si>
  <si>
    <t>中式烹调师1</t>
  </si>
  <si>
    <t>打卡50天2人，49天3人,48天1人,47天1人，46天2人，44天2人，40天1人</t>
  </si>
  <si>
    <t>2022中式烹调师第2期</t>
  </si>
  <si>
    <t>2022.5.17-7.5</t>
  </si>
  <si>
    <t>中式烹调师2</t>
  </si>
  <si>
    <t>打卡50天4人,48天4人，,47天3人，46天3人，44天1人,43天2人</t>
  </si>
  <si>
    <t>堰门镇</t>
  </si>
  <si>
    <t>岚皋味道4期</t>
  </si>
  <si>
    <t>2022.7.11-7.20</t>
  </si>
  <si>
    <t>打卡10天31人、9天2人,8天1人</t>
  </si>
  <si>
    <t>大道河镇</t>
  </si>
  <si>
    <t>岚皋味道5期</t>
  </si>
  <si>
    <t>2022.7.27-8.5</t>
  </si>
  <si>
    <t>打卡10天31人、9天4人</t>
  </si>
  <si>
    <t xml:space="preserve">岚皋县领先职业技能培训学校 </t>
  </si>
  <si>
    <t>石门镇兴坪村活动室</t>
  </si>
  <si>
    <t>2022年27期</t>
  </si>
  <si>
    <t>2022.8.8-8.13</t>
  </si>
  <si>
    <t>农民公益性岗位20</t>
  </si>
  <si>
    <t>打卡6天38人，5天2人</t>
  </si>
  <si>
    <t>石门镇铁佛社区活动室</t>
  </si>
  <si>
    <t>2022年28期</t>
  </si>
  <si>
    <t>农民公益性岗位21</t>
  </si>
  <si>
    <t>打卡6天36人，5天3人</t>
  </si>
  <si>
    <t>石门镇铁月星村活动室</t>
  </si>
  <si>
    <t>2022年29期</t>
  </si>
  <si>
    <t>农民公益性岗位22</t>
  </si>
  <si>
    <t>打卡6天38人，5天1人</t>
  </si>
  <si>
    <t>民主镇马安村活动室</t>
  </si>
  <si>
    <t>2022年30期</t>
  </si>
  <si>
    <t>2022.8.15-8.20</t>
  </si>
  <si>
    <t>农民公益性岗位23</t>
  </si>
  <si>
    <t>打卡6天41人，5天3人</t>
  </si>
  <si>
    <t>民主镇农田社区活动室</t>
  </si>
  <si>
    <t>2022年31期</t>
  </si>
  <si>
    <t>农民公益性岗位24</t>
  </si>
  <si>
    <t>打卡6天47人，5天2人</t>
  </si>
  <si>
    <t>民主镇枣树村活动室</t>
  </si>
  <si>
    <t>2022年32期</t>
  </si>
  <si>
    <t>农民公益性岗位25</t>
  </si>
  <si>
    <t>均打卡6天</t>
  </si>
  <si>
    <t>安康市松林职业培训学校</t>
  </si>
  <si>
    <t>佐龙镇金珠店社区新会议室</t>
  </si>
  <si>
    <t>茶园工1</t>
  </si>
  <si>
    <t>2022.3.8-3.12</t>
  </si>
  <si>
    <t>打卡5天16人，4天24人,3天2人</t>
  </si>
  <si>
    <t>孟石岭镇</t>
  </si>
  <si>
    <t>互联网营销师</t>
  </si>
  <si>
    <t>2022.6.21-6.28</t>
  </si>
  <si>
    <t>打卡8天3人，7天2人</t>
  </si>
  <si>
    <t>蔺河镇茶园村老村委会</t>
  </si>
  <si>
    <t>农民公益性岗位</t>
  </si>
  <si>
    <t>打卡6天30人，5天11人,4天3人</t>
  </si>
  <si>
    <t>蔺河镇草垭村村委会</t>
  </si>
  <si>
    <t>打卡6天27人，5天18人,4天1人</t>
  </si>
  <si>
    <t>四季镇月坝村村委会</t>
  </si>
  <si>
    <t>打卡6天14人，5天9人，4天1人</t>
  </si>
  <si>
    <t>护林员</t>
  </si>
  <si>
    <t>2022.8.22-8.27</t>
  </si>
  <si>
    <t>打卡6天31人，5天1人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</si>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</sst>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b/>
      <sz val="11"/>
      <color theme="1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b/>
      <sz val="11"/>
      <color theme="1"/>
      <name val="宋体"/>
      <charset val="134"/>
      <scheme val="minor"/>
    </font>
    <font>
      <b/>
      <sz val="12"/>
      <color theme="1"/>
      <name val="宋体"/>
      <charset val="134"/>
    </font>
    <font>
      <b/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37"/>
  <sheetViews>
    <sheetView tabSelected="1" topLeftCell="B1" workbookViewId="0">
      <pane ySplit="2" topLeftCell="A15" activePane="bottomLeft" state="frozen"/>
      <selection/>
      <selection pane="bottomLeft" activeCell="L1" sqref="L$1:M$1048576"/>
    </sheetView>
  </sheetViews>
  <sheetFormatPr defaultColWidth="9" defaultRowHeight="13.5"/>
  <cols>
    <col min="1" max="1" width="4.625" customWidth="1"/>
    <col min="2" max="2" width="16.55" style="1" customWidth="1"/>
    <col min="3" max="3" width="11.25" customWidth="1"/>
    <col min="4" max="4" width="10.375" customWidth="1"/>
    <col min="5" max="5" width="15.775" customWidth="1"/>
    <col min="6" max="6" width="10.625" customWidth="1"/>
    <col min="7" max="7" width="12.625" customWidth="1"/>
    <col min="8" max="10" width="8.625" customWidth="1"/>
    <col min="11" max="11" width="28.25" customWidth="1"/>
  </cols>
  <sheetData>
    <row r="1" ht="25.5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40" customHeight="1" spans="1:1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11" t="s">
        <v>10</v>
      </c>
      <c r="K2" s="12" t="s">
        <v>11</v>
      </c>
    </row>
    <row r="3" ht="40" customHeight="1" spans="1:11">
      <c r="A3" s="5">
        <v>1</v>
      </c>
      <c r="B3" s="5" t="s">
        <v>12</v>
      </c>
      <c r="C3" s="5" t="s">
        <v>13</v>
      </c>
      <c r="D3" s="6" t="s">
        <v>14</v>
      </c>
      <c r="E3" s="5" t="s">
        <v>15</v>
      </c>
      <c r="F3" s="5" t="s">
        <v>16</v>
      </c>
      <c r="G3" s="5">
        <v>7</v>
      </c>
      <c r="H3" s="5" t="s">
        <v>17</v>
      </c>
      <c r="I3" s="5">
        <f>35*50*G3</f>
        <v>12250</v>
      </c>
      <c r="J3" s="5">
        <f t="shared" ref="J3:J16" si="0">I3</f>
        <v>12250</v>
      </c>
      <c r="K3" s="5" t="s">
        <v>18</v>
      </c>
    </row>
    <row r="4" ht="30" customHeight="1" spans="1:11">
      <c r="A4" s="5">
        <v>2</v>
      </c>
      <c r="B4" s="5" t="s">
        <v>12</v>
      </c>
      <c r="C4" s="5" t="s">
        <v>13</v>
      </c>
      <c r="D4" s="6" t="s">
        <v>19</v>
      </c>
      <c r="E4" s="5" t="s">
        <v>20</v>
      </c>
      <c r="F4" s="5" t="s">
        <v>21</v>
      </c>
      <c r="G4" s="5">
        <v>22</v>
      </c>
      <c r="H4" s="5" t="s">
        <v>17</v>
      </c>
      <c r="I4" s="5">
        <f>5*50*18+4*50*4</f>
        <v>5300</v>
      </c>
      <c r="J4" s="5">
        <f t="shared" si="0"/>
        <v>5300</v>
      </c>
      <c r="K4" s="5" t="s">
        <v>22</v>
      </c>
    </row>
    <row r="5" ht="30" customHeight="1" spans="1:11">
      <c r="A5" s="5">
        <v>3</v>
      </c>
      <c r="B5" s="5" t="s">
        <v>12</v>
      </c>
      <c r="C5" s="5" t="s">
        <v>13</v>
      </c>
      <c r="D5" s="6" t="s">
        <v>23</v>
      </c>
      <c r="E5" s="5" t="s">
        <v>20</v>
      </c>
      <c r="F5" s="5" t="s">
        <v>21</v>
      </c>
      <c r="G5" s="5">
        <v>26</v>
      </c>
      <c r="H5" s="5" t="s">
        <v>17</v>
      </c>
      <c r="I5" s="5">
        <f>5*50*18+4*50*8</f>
        <v>6100</v>
      </c>
      <c r="J5" s="5">
        <f t="shared" si="0"/>
        <v>6100</v>
      </c>
      <c r="K5" s="5" t="s">
        <v>24</v>
      </c>
    </row>
    <row r="6" ht="30" customHeight="1" spans="1:11">
      <c r="A6" s="5">
        <v>4</v>
      </c>
      <c r="B6" s="5" t="s">
        <v>12</v>
      </c>
      <c r="C6" s="5" t="s">
        <v>13</v>
      </c>
      <c r="D6" s="6" t="s">
        <v>25</v>
      </c>
      <c r="E6" s="5" t="s">
        <v>26</v>
      </c>
      <c r="F6" s="5" t="s">
        <v>21</v>
      </c>
      <c r="G6" s="5">
        <v>17</v>
      </c>
      <c r="H6" s="5" t="s">
        <v>17</v>
      </c>
      <c r="I6" s="5">
        <f>5*50*13+4*50*4</f>
        <v>4050</v>
      </c>
      <c r="J6" s="5">
        <f t="shared" si="0"/>
        <v>4050</v>
      </c>
      <c r="K6" s="5" t="s">
        <v>27</v>
      </c>
    </row>
    <row r="7" ht="30" customHeight="1" spans="1:11">
      <c r="A7" s="5">
        <v>5</v>
      </c>
      <c r="B7" s="5" t="s">
        <v>12</v>
      </c>
      <c r="C7" s="5" t="s">
        <v>13</v>
      </c>
      <c r="D7" s="6" t="s">
        <v>28</v>
      </c>
      <c r="E7" s="5" t="s">
        <v>29</v>
      </c>
      <c r="F7" s="5" t="s">
        <v>21</v>
      </c>
      <c r="G7" s="5">
        <v>21</v>
      </c>
      <c r="H7" s="5" t="s">
        <v>17</v>
      </c>
      <c r="I7" s="5">
        <f>3*50*20+2*50*1</f>
        <v>3100</v>
      </c>
      <c r="J7" s="5">
        <f t="shared" si="0"/>
        <v>3100</v>
      </c>
      <c r="K7" s="5" t="s">
        <v>30</v>
      </c>
    </row>
    <row r="8" ht="30" customHeight="1" spans="1:11">
      <c r="A8" s="5">
        <v>6</v>
      </c>
      <c r="B8" s="5" t="s">
        <v>12</v>
      </c>
      <c r="C8" s="5" t="s">
        <v>13</v>
      </c>
      <c r="D8" s="6" t="s">
        <v>31</v>
      </c>
      <c r="E8" s="5" t="s">
        <v>29</v>
      </c>
      <c r="F8" s="5" t="s">
        <v>21</v>
      </c>
      <c r="G8" s="5">
        <v>22</v>
      </c>
      <c r="H8" s="5" t="s">
        <v>17</v>
      </c>
      <c r="I8" s="5">
        <f>3*50*G8</f>
        <v>3300</v>
      </c>
      <c r="J8" s="5">
        <f t="shared" si="0"/>
        <v>3300</v>
      </c>
      <c r="K8" s="5" t="s">
        <v>32</v>
      </c>
    </row>
    <row r="9" ht="30" customHeight="1" spans="1:11">
      <c r="A9" s="5">
        <v>7</v>
      </c>
      <c r="B9" s="5" t="s">
        <v>12</v>
      </c>
      <c r="C9" s="5" t="s">
        <v>13</v>
      </c>
      <c r="D9" s="6" t="s">
        <v>33</v>
      </c>
      <c r="E9" s="7" t="s">
        <v>34</v>
      </c>
      <c r="F9" s="5" t="s">
        <v>21</v>
      </c>
      <c r="G9" s="5">
        <v>11</v>
      </c>
      <c r="H9" s="5" t="s">
        <v>17</v>
      </c>
      <c r="I9" s="5">
        <f>3*50*10+2*50*1</f>
        <v>1600</v>
      </c>
      <c r="J9" s="5">
        <f t="shared" si="0"/>
        <v>1600</v>
      </c>
      <c r="K9" s="5" t="s">
        <v>35</v>
      </c>
    </row>
    <row r="10" ht="30" customHeight="1" spans="1:11">
      <c r="A10" s="5">
        <v>8</v>
      </c>
      <c r="B10" s="5" t="s">
        <v>12</v>
      </c>
      <c r="C10" s="5" t="s">
        <v>13</v>
      </c>
      <c r="D10" s="6" t="s">
        <v>36</v>
      </c>
      <c r="E10" s="7" t="s">
        <v>34</v>
      </c>
      <c r="F10" s="5" t="s">
        <v>21</v>
      </c>
      <c r="G10" s="5">
        <v>7</v>
      </c>
      <c r="H10" s="5" t="s">
        <v>17</v>
      </c>
      <c r="I10" s="5">
        <f>3*50*6+2*50*1</f>
        <v>1000</v>
      </c>
      <c r="J10" s="5">
        <f t="shared" si="0"/>
        <v>1000</v>
      </c>
      <c r="K10" s="5" t="s">
        <v>37</v>
      </c>
    </row>
    <row r="11" ht="30" customHeight="1" spans="1:11">
      <c r="A11" s="5">
        <v>9</v>
      </c>
      <c r="B11" s="5" t="s">
        <v>12</v>
      </c>
      <c r="C11" s="5" t="s">
        <v>13</v>
      </c>
      <c r="D11" s="6" t="s">
        <v>38</v>
      </c>
      <c r="E11" s="7" t="s">
        <v>39</v>
      </c>
      <c r="F11" s="5" t="s">
        <v>16</v>
      </c>
      <c r="G11" s="5">
        <v>15</v>
      </c>
      <c r="H11" s="5" t="s">
        <v>17</v>
      </c>
      <c r="I11" s="5">
        <f>35*50*13+34*50*2</f>
        <v>26150</v>
      </c>
      <c r="J11" s="5">
        <f t="shared" si="0"/>
        <v>26150</v>
      </c>
      <c r="K11" s="5" t="s">
        <v>40</v>
      </c>
    </row>
    <row r="12" ht="30" customHeight="1" spans="1:11">
      <c r="A12" s="5">
        <v>10</v>
      </c>
      <c r="B12" s="5" t="s">
        <v>41</v>
      </c>
      <c r="C12" s="5" t="s">
        <v>42</v>
      </c>
      <c r="D12" s="6" t="s">
        <v>43</v>
      </c>
      <c r="E12" s="7" t="s">
        <v>44</v>
      </c>
      <c r="F12" s="5" t="s">
        <v>45</v>
      </c>
      <c r="G12" s="5">
        <v>21</v>
      </c>
      <c r="H12" s="5" t="s">
        <v>17</v>
      </c>
      <c r="I12" s="5">
        <f>10*50*18+9*50*2+8*50*1</f>
        <v>10300</v>
      </c>
      <c r="J12" s="5">
        <f t="shared" si="0"/>
        <v>10300</v>
      </c>
      <c r="K12" s="5" t="s">
        <v>46</v>
      </c>
    </row>
    <row r="13" ht="30" customHeight="1" spans="1:11">
      <c r="A13" s="5">
        <v>11</v>
      </c>
      <c r="B13" s="5" t="s">
        <v>41</v>
      </c>
      <c r="C13" s="5" t="s">
        <v>42</v>
      </c>
      <c r="D13" s="6" t="s">
        <v>47</v>
      </c>
      <c r="E13" s="7" t="s">
        <v>48</v>
      </c>
      <c r="F13" s="5" t="s">
        <v>49</v>
      </c>
      <c r="G13" s="5">
        <v>23</v>
      </c>
      <c r="H13" s="5" t="s">
        <v>17</v>
      </c>
      <c r="I13" s="5">
        <f>10*50*15+9*50*8</f>
        <v>11100</v>
      </c>
      <c r="J13" s="5">
        <f t="shared" si="0"/>
        <v>11100</v>
      </c>
      <c r="K13" s="5" t="s">
        <v>50</v>
      </c>
    </row>
    <row r="14" ht="30" customHeight="1" spans="1:11">
      <c r="A14" s="5">
        <v>12</v>
      </c>
      <c r="B14" s="5" t="s">
        <v>51</v>
      </c>
      <c r="C14" s="5" t="s">
        <v>52</v>
      </c>
      <c r="D14" s="6" t="s">
        <v>53</v>
      </c>
      <c r="E14" s="7" t="s">
        <v>54</v>
      </c>
      <c r="F14" s="7" t="s">
        <v>55</v>
      </c>
      <c r="G14" s="5">
        <v>18</v>
      </c>
      <c r="H14" s="5" t="s">
        <v>17</v>
      </c>
      <c r="I14" s="5">
        <f t="shared" ref="I14:I17" si="1">10*50*14+9*50*4</f>
        <v>8800</v>
      </c>
      <c r="J14" s="5">
        <f t="shared" si="0"/>
        <v>8800</v>
      </c>
      <c r="K14" s="5" t="s">
        <v>56</v>
      </c>
    </row>
    <row r="15" ht="30" customHeight="1" spans="1:11">
      <c r="A15" s="5">
        <v>13</v>
      </c>
      <c r="B15" s="5" t="s">
        <v>51</v>
      </c>
      <c r="C15" s="7" t="s">
        <v>57</v>
      </c>
      <c r="D15" s="6" t="s">
        <v>58</v>
      </c>
      <c r="E15" s="7" t="s">
        <v>59</v>
      </c>
      <c r="F15" s="5" t="s">
        <v>60</v>
      </c>
      <c r="G15" s="5">
        <v>18</v>
      </c>
      <c r="H15" s="5" t="s">
        <v>17</v>
      </c>
      <c r="I15" s="5">
        <f t="shared" si="1"/>
        <v>8800</v>
      </c>
      <c r="J15" s="5">
        <f t="shared" si="0"/>
        <v>8800</v>
      </c>
      <c r="K15" s="5" t="s">
        <v>56</v>
      </c>
    </row>
    <row r="16" ht="30" customHeight="1" spans="1:11">
      <c r="A16" s="5">
        <v>14</v>
      </c>
      <c r="B16" s="5" t="s">
        <v>51</v>
      </c>
      <c r="C16" s="7" t="s">
        <v>61</v>
      </c>
      <c r="D16" s="6" t="s">
        <v>62</v>
      </c>
      <c r="E16" s="7" t="s">
        <v>63</v>
      </c>
      <c r="F16" s="5" t="s">
        <v>64</v>
      </c>
      <c r="G16" s="5">
        <v>20</v>
      </c>
      <c r="H16" s="5" t="s">
        <v>17</v>
      </c>
      <c r="I16" s="5">
        <f>10*50*16+9*50*3+8*50*1</f>
        <v>9750</v>
      </c>
      <c r="J16" s="5">
        <f t="shared" si="0"/>
        <v>9750</v>
      </c>
      <c r="K16" s="5" t="s">
        <v>65</v>
      </c>
    </row>
    <row r="17" ht="30" customHeight="1" spans="1:11">
      <c r="A17" s="5">
        <v>15</v>
      </c>
      <c r="B17" s="5" t="s">
        <v>51</v>
      </c>
      <c r="C17" s="6" t="s">
        <v>66</v>
      </c>
      <c r="D17" s="7" t="s">
        <v>67</v>
      </c>
      <c r="E17" s="7" t="s">
        <v>68</v>
      </c>
      <c r="F17" s="5" t="s">
        <v>55</v>
      </c>
      <c r="G17" s="5">
        <v>23</v>
      </c>
      <c r="H17" s="5" t="s">
        <v>17</v>
      </c>
      <c r="I17" s="5">
        <f>10*50*22+9*50*1</f>
        <v>11450</v>
      </c>
      <c r="J17" s="5">
        <f t="shared" ref="J17:J36" si="2">I17</f>
        <v>11450</v>
      </c>
      <c r="K17" s="5" t="s">
        <v>69</v>
      </c>
    </row>
    <row r="18" ht="30" customHeight="1" spans="1:11">
      <c r="A18" s="5">
        <v>16</v>
      </c>
      <c r="B18" s="5" t="s">
        <v>51</v>
      </c>
      <c r="C18" s="6" t="s">
        <v>70</v>
      </c>
      <c r="D18" s="7" t="s">
        <v>71</v>
      </c>
      <c r="E18" s="7" t="s">
        <v>72</v>
      </c>
      <c r="F18" s="5" t="s">
        <v>55</v>
      </c>
      <c r="G18" s="5">
        <v>7</v>
      </c>
      <c r="H18" s="5" t="s">
        <v>17</v>
      </c>
      <c r="I18" s="5">
        <f>10*50*1+9*50*3+8*50*3</f>
        <v>3050</v>
      </c>
      <c r="J18" s="5">
        <f t="shared" si="2"/>
        <v>3050</v>
      </c>
      <c r="K18" s="5" t="s">
        <v>73</v>
      </c>
    </row>
    <row r="19" ht="30" customHeight="1" spans="1:11">
      <c r="A19" s="5">
        <v>17</v>
      </c>
      <c r="B19" s="5" t="s">
        <v>51</v>
      </c>
      <c r="C19" s="6" t="s">
        <v>74</v>
      </c>
      <c r="D19" s="7" t="s">
        <v>75</v>
      </c>
      <c r="E19" s="7" t="s">
        <v>76</v>
      </c>
      <c r="F19" s="5" t="s">
        <v>55</v>
      </c>
      <c r="G19" s="5">
        <v>13</v>
      </c>
      <c r="H19" s="5" t="s">
        <v>17</v>
      </c>
      <c r="I19" s="5">
        <f>10*50*12+9*50*1</f>
        <v>6450</v>
      </c>
      <c r="J19" s="5">
        <f t="shared" si="2"/>
        <v>6450</v>
      </c>
      <c r="K19" s="5" t="s">
        <v>77</v>
      </c>
    </row>
    <row r="20" ht="30" customHeight="1" spans="1:11">
      <c r="A20" s="5">
        <v>18</v>
      </c>
      <c r="B20" s="5" t="s">
        <v>78</v>
      </c>
      <c r="C20" s="6" t="s">
        <v>79</v>
      </c>
      <c r="D20" s="5" t="s">
        <v>80</v>
      </c>
      <c r="E20" s="7" t="s">
        <v>81</v>
      </c>
      <c r="F20" s="5" t="s">
        <v>82</v>
      </c>
      <c r="G20" s="5">
        <v>9</v>
      </c>
      <c r="H20" s="5" t="s">
        <v>17</v>
      </c>
      <c r="I20" s="5">
        <f>15*50*G20</f>
        <v>6750</v>
      </c>
      <c r="J20" s="5">
        <f t="shared" si="2"/>
        <v>6750</v>
      </c>
      <c r="K20" s="5" t="s">
        <v>83</v>
      </c>
    </row>
    <row r="21" ht="30" customHeight="1" spans="1:11">
      <c r="A21" s="5">
        <v>19</v>
      </c>
      <c r="B21" s="5" t="s">
        <v>84</v>
      </c>
      <c r="C21" s="6" t="s">
        <v>13</v>
      </c>
      <c r="D21" s="5" t="s">
        <v>85</v>
      </c>
      <c r="E21" s="7" t="s">
        <v>86</v>
      </c>
      <c r="F21" s="5" t="s">
        <v>87</v>
      </c>
      <c r="G21" s="5">
        <v>12</v>
      </c>
      <c r="H21" s="5" t="s">
        <v>17</v>
      </c>
      <c r="I21" s="5">
        <f>50*50*2+49*50*3+48*50*1+47*50*1+46*50*2+44*50*2+40*50*1</f>
        <v>28100</v>
      </c>
      <c r="J21" s="5">
        <f t="shared" si="2"/>
        <v>28100</v>
      </c>
      <c r="K21" s="5" t="s">
        <v>88</v>
      </c>
    </row>
    <row r="22" ht="30" customHeight="1" spans="1:11">
      <c r="A22" s="5">
        <v>20</v>
      </c>
      <c r="B22" s="5" t="s">
        <v>84</v>
      </c>
      <c r="C22" s="5" t="s">
        <v>13</v>
      </c>
      <c r="D22" s="5" t="s">
        <v>89</v>
      </c>
      <c r="E22" s="5" t="s">
        <v>90</v>
      </c>
      <c r="F22" s="5" t="s">
        <v>91</v>
      </c>
      <c r="G22" s="5">
        <v>17</v>
      </c>
      <c r="H22" s="5" t="s">
        <v>17</v>
      </c>
      <c r="I22" s="5">
        <f>50*50*4+48*50*4+47*50*3+46*50*3+44*50*1+43*50*2</f>
        <v>40050</v>
      </c>
      <c r="J22" s="5">
        <f t="shared" si="2"/>
        <v>40050</v>
      </c>
      <c r="K22" s="5" t="s">
        <v>92</v>
      </c>
    </row>
    <row r="23" ht="30" customHeight="1" spans="1:11">
      <c r="A23" s="5">
        <v>21</v>
      </c>
      <c r="B23" s="5" t="s">
        <v>84</v>
      </c>
      <c r="C23" s="5" t="s">
        <v>93</v>
      </c>
      <c r="D23" s="5" t="s">
        <v>94</v>
      </c>
      <c r="E23" s="5" t="s">
        <v>95</v>
      </c>
      <c r="F23" s="5" t="s">
        <v>94</v>
      </c>
      <c r="G23" s="5">
        <v>34</v>
      </c>
      <c r="H23" s="5" t="s">
        <v>17</v>
      </c>
      <c r="I23" s="5">
        <f>10*50*31+9*50*2+8*50*1</f>
        <v>16800</v>
      </c>
      <c r="J23" s="5">
        <f t="shared" si="2"/>
        <v>16800</v>
      </c>
      <c r="K23" s="5" t="s">
        <v>96</v>
      </c>
    </row>
    <row r="24" ht="30" customHeight="1" spans="1:11">
      <c r="A24" s="5">
        <v>22</v>
      </c>
      <c r="B24" s="5" t="s">
        <v>84</v>
      </c>
      <c r="C24" s="5" t="s">
        <v>97</v>
      </c>
      <c r="D24" s="5" t="s">
        <v>98</v>
      </c>
      <c r="E24" s="5" t="s">
        <v>99</v>
      </c>
      <c r="F24" s="5" t="s">
        <v>98</v>
      </c>
      <c r="G24" s="5">
        <v>35</v>
      </c>
      <c r="H24" s="5" t="s">
        <v>17</v>
      </c>
      <c r="I24" s="5">
        <f>10*50*31+9*50*4</f>
        <v>17300</v>
      </c>
      <c r="J24" s="5">
        <f t="shared" si="2"/>
        <v>17300</v>
      </c>
      <c r="K24" s="5" t="s">
        <v>100</v>
      </c>
    </row>
    <row r="25" ht="30" customHeight="1" spans="1:11">
      <c r="A25" s="5">
        <v>23</v>
      </c>
      <c r="B25" s="5" t="s">
        <v>101</v>
      </c>
      <c r="C25" s="5" t="s">
        <v>102</v>
      </c>
      <c r="D25" s="5" t="s">
        <v>103</v>
      </c>
      <c r="E25" s="5" t="s">
        <v>104</v>
      </c>
      <c r="F25" s="5" t="s">
        <v>105</v>
      </c>
      <c r="G25" s="5">
        <v>40</v>
      </c>
      <c r="H25" s="5" t="s">
        <v>17</v>
      </c>
      <c r="I25" s="5">
        <f>6*50*38+5*50*2</f>
        <v>11900</v>
      </c>
      <c r="J25" s="5">
        <f t="shared" si="2"/>
        <v>11900</v>
      </c>
      <c r="K25" s="5" t="s">
        <v>106</v>
      </c>
    </row>
    <row r="26" ht="30" customHeight="1" spans="1:11">
      <c r="A26" s="5">
        <v>24</v>
      </c>
      <c r="B26" s="5" t="s">
        <v>101</v>
      </c>
      <c r="C26" s="5" t="s">
        <v>107</v>
      </c>
      <c r="D26" s="5" t="s">
        <v>108</v>
      </c>
      <c r="E26" s="5" t="s">
        <v>104</v>
      </c>
      <c r="F26" s="5" t="s">
        <v>109</v>
      </c>
      <c r="G26" s="5">
        <v>39</v>
      </c>
      <c r="H26" s="5" t="s">
        <v>17</v>
      </c>
      <c r="I26" s="5">
        <f>6*50*36+5*50*3</f>
        <v>11550</v>
      </c>
      <c r="J26" s="5">
        <f t="shared" si="2"/>
        <v>11550</v>
      </c>
      <c r="K26" s="5" t="s">
        <v>110</v>
      </c>
    </row>
    <row r="27" ht="30" customHeight="1" spans="1:11">
      <c r="A27" s="5">
        <v>25</v>
      </c>
      <c r="B27" s="5" t="s">
        <v>101</v>
      </c>
      <c r="C27" s="5" t="s">
        <v>111</v>
      </c>
      <c r="D27" s="5" t="s">
        <v>112</v>
      </c>
      <c r="E27" s="5" t="s">
        <v>104</v>
      </c>
      <c r="F27" s="5" t="s">
        <v>113</v>
      </c>
      <c r="G27" s="5">
        <v>39</v>
      </c>
      <c r="H27" s="5" t="s">
        <v>17</v>
      </c>
      <c r="I27" s="5">
        <f>6*50*38+5*50*1</f>
        <v>11650</v>
      </c>
      <c r="J27" s="5">
        <f t="shared" si="2"/>
        <v>11650</v>
      </c>
      <c r="K27" s="5" t="s">
        <v>114</v>
      </c>
    </row>
    <row r="28" ht="30" customHeight="1" spans="1:11">
      <c r="A28" s="5">
        <v>26</v>
      </c>
      <c r="B28" s="5" t="s">
        <v>101</v>
      </c>
      <c r="C28" s="5" t="s">
        <v>115</v>
      </c>
      <c r="D28" s="5" t="s">
        <v>116</v>
      </c>
      <c r="E28" s="5" t="s">
        <v>117</v>
      </c>
      <c r="F28" s="5" t="s">
        <v>118</v>
      </c>
      <c r="G28" s="5">
        <v>44</v>
      </c>
      <c r="H28" s="5" t="s">
        <v>17</v>
      </c>
      <c r="I28" s="5">
        <f>6*50*41+5*50*3</f>
        <v>13050</v>
      </c>
      <c r="J28" s="5">
        <f t="shared" si="2"/>
        <v>13050</v>
      </c>
      <c r="K28" s="5" t="s">
        <v>119</v>
      </c>
    </row>
    <row r="29" ht="30" customHeight="1" spans="1:11">
      <c r="A29" s="5">
        <v>27</v>
      </c>
      <c r="B29" s="5" t="s">
        <v>101</v>
      </c>
      <c r="C29" s="6" t="s">
        <v>120</v>
      </c>
      <c r="D29" s="5" t="s">
        <v>121</v>
      </c>
      <c r="E29" s="7" t="s">
        <v>117</v>
      </c>
      <c r="F29" s="5" t="s">
        <v>122</v>
      </c>
      <c r="G29" s="5">
        <v>49</v>
      </c>
      <c r="H29" s="5" t="s">
        <v>17</v>
      </c>
      <c r="I29" s="5">
        <f>6*50*47+5*50*2</f>
        <v>14600</v>
      </c>
      <c r="J29" s="5">
        <f t="shared" si="2"/>
        <v>14600</v>
      </c>
      <c r="K29" s="5" t="s">
        <v>123</v>
      </c>
    </row>
    <row r="30" ht="30" customHeight="1" spans="1:11">
      <c r="A30" s="5">
        <v>28</v>
      </c>
      <c r="B30" s="5" t="s">
        <v>101</v>
      </c>
      <c r="C30" s="5" t="s">
        <v>124</v>
      </c>
      <c r="D30" s="5" t="s">
        <v>125</v>
      </c>
      <c r="E30" s="5" t="s">
        <v>117</v>
      </c>
      <c r="F30" s="5" t="s">
        <v>126</v>
      </c>
      <c r="G30" s="5">
        <v>38</v>
      </c>
      <c r="H30" s="5" t="s">
        <v>17</v>
      </c>
      <c r="I30" s="5">
        <f t="shared" ref="I29:I31" si="3">6*50*G30</f>
        <v>11400</v>
      </c>
      <c r="J30" s="5">
        <f t="shared" si="2"/>
        <v>11400</v>
      </c>
      <c r="K30" s="5" t="s">
        <v>127</v>
      </c>
    </row>
    <row r="31" ht="30" customHeight="1" spans="1:11">
      <c r="A31" s="5">
        <v>29</v>
      </c>
      <c r="B31" s="5" t="s">
        <v>128</v>
      </c>
      <c r="C31" s="5" t="s">
        <v>129</v>
      </c>
      <c r="D31" s="5" t="s">
        <v>130</v>
      </c>
      <c r="E31" s="5" t="s">
        <v>131</v>
      </c>
      <c r="F31" s="5" t="s">
        <v>130</v>
      </c>
      <c r="G31" s="5">
        <v>42</v>
      </c>
      <c r="H31" s="5" t="s">
        <v>17</v>
      </c>
      <c r="I31" s="5">
        <f>5*50*16+4*50*24+3*50*2</f>
        <v>9100</v>
      </c>
      <c r="J31" s="5">
        <f t="shared" si="2"/>
        <v>9100</v>
      </c>
      <c r="K31" s="5" t="s">
        <v>132</v>
      </c>
    </row>
    <row r="32" ht="30" customHeight="1" spans="1:11">
      <c r="A32" s="5">
        <v>30</v>
      </c>
      <c r="B32" s="5" t="s">
        <v>128</v>
      </c>
      <c r="C32" s="5" t="s">
        <v>133</v>
      </c>
      <c r="D32" s="5" t="s">
        <v>134</v>
      </c>
      <c r="E32" s="5" t="s">
        <v>135</v>
      </c>
      <c r="F32" s="5" t="s">
        <v>134</v>
      </c>
      <c r="G32" s="5">
        <v>5</v>
      </c>
      <c r="H32" s="5" t="s">
        <v>17</v>
      </c>
      <c r="I32" s="5">
        <f>8*50*3+7*50*2</f>
        <v>1900</v>
      </c>
      <c r="J32" s="5">
        <f t="shared" si="2"/>
        <v>1900</v>
      </c>
      <c r="K32" s="5" t="s">
        <v>136</v>
      </c>
    </row>
    <row r="33" ht="30" customHeight="1" spans="1:11">
      <c r="A33" s="5">
        <v>31</v>
      </c>
      <c r="B33" s="5" t="s">
        <v>128</v>
      </c>
      <c r="C33" s="5" t="s">
        <v>137</v>
      </c>
      <c r="D33" s="5" t="s">
        <v>138</v>
      </c>
      <c r="E33" s="5" t="s">
        <v>104</v>
      </c>
      <c r="F33" s="5" t="s">
        <v>138</v>
      </c>
      <c r="G33" s="5">
        <v>44</v>
      </c>
      <c r="H33" s="5" t="s">
        <v>17</v>
      </c>
      <c r="I33" s="5">
        <f>6*50*30+5*50*11+4*50*3</f>
        <v>12350</v>
      </c>
      <c r="J33" s="5">
        <f t="shared" si="2"/>
        <v>12350</v>
      </c>
      <c r="K33" s="5" t="s">
        <v>139</v>
      </c>
    </row>
    <row r="34" ht="30" customHeight="1" spans="1:11">
      <c r="A34" s="5">
        <v>32</v>
      </c>
      <c r="B34" s="5" t="s">
        <v>128</v>
      </c>
      <c r="C34" s="5" t="s">
        <v>140</v>
      </c>
      <c r="D34" s="5" t="s">
        <v>138</v>
      </c>
      <c r="E34" s="5" t="s">
        <v>104</v>
      </c>
      <c r="F34" s="5" t="s">
        <v>138</v>
      </c>
      <c r="G34" s="5">
        <v>46</v>
      </c>
      <c r="H34" s="5" t="s">
        <v>17</v>
      </c>
      <c r="I34" s="5">
        <f>6*50*27+5*50*18+4*50*1</f>
        <v>12800</v>
      </c>
      <c r="J34" s="5">
        <f t="shared" si="2"/>
        <v>12800</v>
      </c>
      <c r="K34" s="5" t="s">
        <v>141</v>
      </c>
    </row>
    <row r="35" ht="30" customHeight="1" spans="1:11">
      <c r="A35" s="5">
        <v>33</v>
      </c>
      <c r="B35" s="5" t="s">
        <v>128</v>
      </c>
      <c r="C35" s="5" t="s">
        <v>142</v>
      </c>
      <c r="D35" s="5" t="s">
        <v>138</v>
      </c>
      <c r="E35" s="5" t="s">
        <v>117</v>
      </c>
      <c r="F35" s="5" t="s">
        <v>138</v>
      </c>
      <c r="G35" s="5">
        <v>24</v>
      </c>
      <c r="H35" s="5" t="s">
        <v>17</v>
      </c>
      <c r="I35" s="5">
        <f>6*50*14+5*50*9+4*50*1</f>
        <v>6650</v>
      </c>
      <c r="J35" s="5">
        <f t="shared" si="2"/>
        <v>6650</v>
      </c>
      <c r="K35" s="5" t="s">
        <v>143</v>
      </c>
    </row>
    <row r="36" ht="30" customHeight="1" spans="1:11">
      <c r="A36" s="5">
        <v>34</v>
      </c>
      <c r="B36" s="5" t="s">
        <v>128</v>
      </c>
      <c r="C36" s="5" t="s">
        <v>142</v>
      </c>
      <c r="D36" s="5" t="s">
        <v>144</v>
      </c>
      <c r="E36" s="5" t="s">
        <v>145</v>
      </c>
      <c r="F36" s="5" t="s">
        <v>144</v>
      </c>
      <c r="G36" s="5">
        <v>32</v>
      </c>
      <c r="H36" s="5" t="s">
        <v>17</v>
      </c>
      <c r="I36" s="5">
        <f>6*50*31+5*50*1</f>
        <v>9550</v>
      </c>
      <c r="J36" s="5">
        <f t="shared" si="2"/>
        <v>9550</v>
      </c>
      <c r="K36" s="5" t="s">
        <v>146</v>
      </c>
    </row>
    <row r="37" ht="30" customHeight="1" spans="1:11">
      <c r="A37" s="8" t="s">
        <v>147</v>
      </c>
      <c r="B37" s="9"/>
      <c r="C37" s="8"/>
      <c r="D37" s="8"/>
      <c r="E37" s="8"/>
      <c r="F37" s="8"/>
      <c r="G37" s="8">
        <f>SUM(G3:G36)</f>
        <v>840</v>
      </c>
      <c r="H37" s="10"/>
      <c r="I37" s="8"/>
      <c r="J37" s="8">
        <f>SUM(J3:J36)</f>
        <v>368050</v>
      </c>
      <c r="K37" s="10"/>
    </row>
  </sheetData>
  <autoFilter ref="A2:K37">
    <extLst/>
  </autoFilter>
  <mergeCells count="2">
    <mergeCell ref="A1:K1"/>
    <mergeCell ref="A37:F37"/>
  </mergeCells>
  <pageMargins left="0.751388888888889" right="0.751388888888889" top="0.629861111111111" bottom="0.511805555555556" header="0.5" footer="0.5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2022年第二批报账生活交通费补贴明细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2021-11-10T01:27:00Z</dcterms:created>
  <dcterms:modified xsi:type="dcterms:W3CDTF">2022-10-17T08:44:35Z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4AAEA07C92AC44A4B2AB1C44261CC7D7</vt:lpwstr>
  </property>
  <property fmtid="{D5CDD505-2E9C-101B-9397-08002B2CF9AE}" pid="3" name="KSOProductBuildVer">
    <vt:lpwstr>2052-11.1.0.12598</vt:lpwstr>
  </property>
</Properties>
</file>