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第五批报账生活交通费补贴明细" sheetId="2" r:id="rId1"/>
  </sheets>
  <definedNames>
    <definedName name="_xlnm._FilterDatabase" localSheetId="0" hidden="1">'2022年第五批报账生活交通费补贴明细'!$A$2:$K$27</definedName>
    <definedName name="_xlnm.Print_Titles" localSheetId="0">'2022年第五批报账生活交通费补贴明细'!$1:$2</definedName>
  </definedNames>
  <calcPr calcId="144525"/>
</workbook>
</file>

<file path=xl/sharedStrings.xml><?xml version="1.0" encoding="utf-8"?>
<sst xmlns="http://schemas.openxmlformats.org/spreadsheetml/2006/main" count="181" uniqueCount="106">
  <si>
    <t>2022年技能培训第五批报账生活交通费补贴明细表</t>
  </si>
  <si>
    <t>序号</t>
  </si>
  <si>
    <t>培训机构名称</t>
  </si>
  <si>
    <t>培训地点</t>
  </si>
  <si>
    <t>培训期数</t>
  </si>
  <si>
    <t>培训时间</t>
  </si>
  <si>
    <t>培训内容</t>
  </si>
  <si>
    <t>享受培训生活和交通费补贴人数</t>
  </si>
  <si>
    <t>补助标准（元）</t>
  </si>
  <si>
    <t>补助金额（元）</t>
  </si>
  <si>
    <t>补贴合计（元）</t>
  </si>
  <si>
    <t>备注</t>
  </si>
  <si>
    <t>岚皋县巴人就业创业培训学校</t>
  </si>
  <si>
    <t>创业创新园六楼</t>
  </si>
  <si>
    <t>2022年第3期</t>
  </si>
  <si>
    <t>2022.10.10-10.19</t>
  </si>
  <si>
    <t>互联网营销师</t>
  </si>
  <si>
    <t>50元/天</t>
  </si>
  <si>
    <t>均打卡10天</t>
  </si>
  <si>
    <t>2022年第4期</t>
  </si>
  <si>
    <t>2022.11.7-11.16</t>
  </si>
  <si>
    <t>2022年修脚师14期</t>
  </si>
  <si>
    <t>2022.10.13-10.28</t>
  </si>
  <si>
    <t>修脚师</t>
  </si>
  <si>
    <t>打卡15天9人，14天2人</t>
  </si>
  <si>
    <t>2022年修脚师15期</t>
  </si>
  <si>
    <t>2022.11.1-11.16</t>
  </si>
  <si>
    <t>打卡15天9人，14天1人</t>
  </si>
  <si>
    <t>岚皋旅游烹饪培训学校</t>
  </si>
  <si>
    <t>石门镇</t>
  </si>
  <si>
    <t>岚皋味道8期</t>
  </si>
  <si>
    <t>2022.9.19-9.28</t>
  </si>
  <si>
    <t>岚皋味道</t>
  </si>
  <si>
    <t>打卡10天36人、9天3人，8天1人</t>
  </si>
  <si>
    <t>校内</t>
  </si>
  <si>
    <t>2022中式烹调师第3期</t>
  </si>
  <si>
    <t>2022.7.25-9.12</t>
  </si>
  <si>
    <t>中式烹调师3</t>
  </si>
  <si>
    <t>打卡49天2人、47天1人，46天1人，45天1人，44天2人,43天3人，42天1人</t>
  </si>
  <si>
    <t>2022中式烹调师第4期</t>
  </si>
  <si>
    <t>2022.9.21-11.9</t>
  </si>
  <si>
    <t>中式烹调师4</t>
  </si>
  <si>
    <t>打卡50天5人、49天4人、48天3人，47天1人，46天4人，45天3人，43天5人，42天2人</t>
  </si>
  <si>
    <t>岚皋县志成职业培训学校</t>
  </si>
  <si>
    <t>城关镇甘竹坝</t>
  </si>
  <si>
    <t>2022.7.5-8.19</t>
  </si>
  <si>
    <t>家政服务员</t>
  </si>
  <si>
    <t>均打卡15天</t>
  </si>
  <si>
    <t>佐龙镇佐龙村</t>
  </si>
  <si>
    <t>2022年第8期</t>
  </si>
  <si>
    <t>2022.8.22-8.24</t>
  </si>
  <si>
    <t>致富带头人</t>
  </si>
  <si>
    <t>打卡3天2人、2天3人，1天1人</t>
  </si>
  <si>
    <t>石门镇政府会议室</t>
  </si>
  <si>
    <t>2022年第9期</t>
  </si>
  <si>
    <t>2022.8.23-8.25</t>
  </si>
  <si>
    <t>打卡3天6人、2天2人，1天1人</t>
  </si>
  <si>
    <t>滔河镇政府会议室</t>
  </si>
  <si>
    <t>2022年第10期</t>
  </si>
  <si>
    <t>2022.8.24-8.26</t>
  </si>
  <si>
    <t>均打卡3天</t>
  </si>
  <si>
    <t>城关镇</t>
  </si>
  <si>
    <t>2022年第11期</t>
  </si>
  <si>
    <t>2022.8.26-8.28</t>
  </si>
  <si>
    <t>打卡3天2人、2天2人</t>
  </si>
  <si>
    <t>2022年第13期</t>
  </si>
  <si>
    <t>2022.9.28-9.28</t>
  </si>
  <si>
    <t>均打卡1天</t>
  </si>
  <si>
    <t>岚皋县职业教育中心</t>
  </si>
  <si>
    <t>2022年总第7期</t>
  </si>
  <si>
    <t>2022.6.13-7.2</t>
  </si>
  <si>
    <t>茶艺师</t>
  </si>
  <si>
    <t>打卡20天5人、19天1人</t>
  </si>
  <si>
    <t>2022年总第8期</t>
  </si>
  <si>
    <t>2022.7.6-7.20</t>
  </si>
  <si>
    <t>家政服务</t>
  </si>
  <si>
    <t>打卡15天13人，14天3人</t>
  </si>
  <si>
    <t>2022年总第9期</t>
  </si>
  <si>
    <t>2022.8.8-8.22</t>
  </si>
  <si>
    <t>打卡15天10人，14天1人</t>
  </si>
  <si>
    <t>2022年总第10期</t>
  </si>
  <si>
    <t>2022.9.13-9.27</t>
  </si>
  <si>
    <t>打卡15天8人，14天2人</t>
  </si>
  <si>
    <t>民主镇农田社区</t>
  </si>
  <si>
    <t>2022年总第11期</t>
  </si>
  <si>
    <t>2022.9.15-9.15</t>
  </si>
  <si>
    <t xml:space="preserve">佐龙镇 </t>
  </si>
  <si>
    <t>2022年总第12期</t>
  </si>
  <si>
    <t>2022.9.16-9.16</t>
  </si>
  <si>
    <t>2022年总第13期</t>
  </si>
  <si>
    <t>2022.9.17-9.17</t>
  </si>
  <si>
    <t>滔河镇</t>
  </si>
  <si>
    <t>2022年总第14期</t>
  </si>
  <si>
    <t>2022.9.21-9.21</t>
  </si>
  <si>
    <t>2022年总第15期</t>
  </si>
  <si>
    <t>2022.10.20-11.23</t>
  </si>
  <si>
    <t>焊工</t>
  </si>
  <si>
    <t>打卡35天5人，34天4人</t>
  </si>
  <si>
    <t>四季镇</t>
  </si>
  <si>
    <t>2022年总第16期</t>
  </si>
  <si>
    <t>2022.10.14-10.14</t>
  </si>
  <si>
    <t>农民培训</t>
  </si>
  <si>
    <t>2022年总第17期</t>
  </si>
  <si>
    <t>2022.11.3-11.3</t>
  </si>
  <si>
    <t>旅游礼仪接待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</si>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</sst>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pane ySplit="2" topLeftCell="A6" activePane="bottomLeft" state="frozen"/>
      <selection/>
      <selection pane="bottomLeft" activeCell="K13" sqref="K13"/>
    </sheetView>
  </sheetViews>
  <sheetFormatPr defaultColWidth="9" defaultRowHeight="13.5"/>
  <cols>
    <col min="1" max="1" width="4.625" customWidth="1"/>
    <col min="2" max="2" width="16.55" customWidth="1"/>
    <col min="3" max="3" width="13.625" customWidth="1"/>
    <col min="4" max="4" width="10.375" customWidth="1"/>
    <col min="5" max="5" width="15.775" customWidth="1"/>
    <col min="6" max="6" width="10.625" customWidth="1"/>
    <col min="7" max="7" width="12.625" customWidth="1"/>
    <col min="8" max="10" width="8.625" customWidth="1"/>
    <col min="11" max="11" width="33.625" customWidth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2" t="s">
        <v>10</v>
      </c>
      <c r="K2" s="13" t="s">
        <v>11</v>
      </c>
    </row>
    <row r="3" ht="30" customHeight="1" spans="1:11">
      <c r="A3" s="5"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5" t="s">
        <v>16</v>
      </c>
      <c r="G3" s="5">
        <v>4</v>
      </c>
      <c r="H3" s="5" t="s">
        <v>17</v>
      </c>
      <c r="I3" s="5">
        <f>10*50*G3</f>
        <v>2000</v>
      </c>
      <c r="J3" s="5">
        <f t="shared" ref="J3:J10" si="0">I3</f>
        <v>2000</v>
      </c>
      <c r="K3" s="5" t="s">
        <v>18</v>
      </c>
    </row>
    <row r="4" ht="30" customHeight="1" spans="1:11">
      <c r="A4" s="5">
        <v>2</v>
      </c>
      <c r="B4" s="5" t="s">
        <v>12</v>
      </c>
      <c r="C4" s="5" t="s">
        <v>13</v>
      </c>
      <c r="D4" s="5" t="s">
        <v>19</v>
      </c>
      <c r="E4" s="6" t="s">
        <v>20</v>
      </c>
      <c r="F4" s="5" t="s">
        <v>16</v>
      </c>
      <c r="G4" s="5">
        <v>7</v>
      </c>
      <c r="H4" s="5" t="s">
        <v>17</v>
      </c>
      <c r="I4" s="5">
        <f>10*50*G4</f>
        <v>3500</v>
      </c>
      <c r="J4" s="5">
        <f t="shared" si="0"/>
        <v>3500</v>
      </c>
      <c r="K4" s="5" t="s">
        <v>18</v>
      </c>
    </row>
    <row r="5" s="1" customFormat="1" ht="30" customHeight="1" spans="1:11">
      <c r="A5" s="5">
        <v>3</v>
      </c>
      <c r="B5" s="5" t="s">
        <v>12</v>
      </c>
      <c r="C5" s="5" t="s">
        <v>13</v>
      </c>
      <c r="D5" s="5" t="s">
        <v>21</v>
      </c>
      <c r="E5" s="7" t="s">
        <v>22</v>
      </c>
      <c r="F5" s="5" t="s">
        <v>23</v>
      </c>
      <c r="G5" s="5">
        <v>11</v>
      </c>
      <c r="H5" s="5" t="s">
        <v>17</v>
      </c>
      <c r="I5" s="5">
        <f>15*50*9+14*50*2</f>
        <v>8150</v>
      </c>
      <c r="J5" s="5">
        <f t="shared" si="0"/>
        <v>8150</v>
      </c>
      <c r="K5" s="5" t="s">
        <v>24</v>
      </c>
    </row>
    <row r="6" s="1" customFormat="1" ht="30" customHeight="1" spans="1:11">
      <c r="A6" s="5">
        <v>4</v>
      </c>
      <c r="B6" s="5" t="s">
        <v>12</v>
      </c>
      <c r="C6" s="5" t="s">
        <v>13</v>
      </c>
      <c r="D6" s="5" t="s">
        <v>25</v>
      </c>
      <c r="E6" s="7" t="s">
        <v>26</v>
      </c>
      <c r="F6" s="5" t="s">
        <v>23</v>
      </c>
      <c r="G6" s="5">
        <v>10</v>
      </c>
      <c r="H6" s="5" t="s">
        <v>17</v>
      </c>
      <c r="I6" s="5">
        <f>15*50*9+14*50*1</f>
        <v>7450</v>
      </c>
      <c r="J6" s="5">
        <f t="shared" si="0"/>
        <v>7450</v>
      </c>
      <c r="K6" s="5" t="s">
        <v>27</v>
      </c>
    </row>
    <row r="7" ht="30" customHeight="1" spans="1:11">
      <c r="A7" s="5">
        <v>5</v>
      </c>
      <c r="B7" s="5" t="s">
        <v>28</v>
      </c>
      <c r="C7" s="5" t="s">
        <v>29</v>
      </c>
      <c r="D7" s="5" t="s">
        <v>30</v>
      </c>
      <c r="E7" s="8" t="s">
        <v>31</v>
      </c>
      <c r="F7" s="8" t="s">
        <v>32</v>
      </c>
      <c r="G7" s="5">
        <v>40</v>
      </c>
      <c r="H7" s="5" t="s">
        <v>17</v>
      </c>
      <c r="I7" s="5">
        <f>10*50*36+9*50*3+8*50*1</f>
        <v>19750</v>
      </c>
      <c r="J7" s="5">
        <f t="shared" si="0"/>
        <v>19750</v>
      </c>
      <c r="K7" s="5" t="s">
        <v>33</v>
      </c>
    </row>
    <row r="8" ht="30" customHeight="1" spans="1:11">
      <c r="A8" s="5">
        <v>6</v>
      </c>
      <c r="B8" s="5" t="s">
        <v>28</v>
      </c>
      <c r="C8" s="5" t="s">
        <v>34</v>
      </c>
      <c r="D8" s="5" t="s">
        <v>35</v>
      </c>
      <c r="E8" s="8" t="s">
        <v>36</v>
      </c>
      <c r="F8" s="5" t="s">
        <v>37</v>
      </c>
      <c r="G8" s="5">
        <v>11</v>
      </c>
      <c r="H8" s="5" t="s">
        <v>17</v>
      </c>
      <c r="I8" s="5">
        <f>49*50*2+47*50*1+46*50*1+45*50*1+44*50*2+43*50*3+42*50*1</f>
        <v>24750</v>
      </c>
      <c r="J8" s="5">
        <f t="shared" si="0"/>
        <v>24750</v>
      </c>
      <c r="K8" s="5" t="s">
        <v>38</v>
      </c>
    </row>
    <row r="9" ht="30" customHeight="1" spans="1:11">
      <c r="A9" s="5">
        <v>7</v>
      </c>
      <c r="B9" s="5" t="s">
        <v>28</v>
      </c>
      <c r="C9" s="5" t="s">
        <v>34</v>
      </c>
      <c r="D9" s="5" t="s">
        <v>39</v>
      </c>
      <c r="E9" s="8" t="s">
        <v>40</v>
      </c>
      <c r="F9" s="5" t="s">
        <v>41</v>
      </c>
      <c r="G9" s="5">
        <v>27</v>
      </c>
      <c r="H9" s="5" t="s">
        <v>17</v>
      </c>
      <c r="I9" s="5">
        <f>50*50*5+49*50*4+48*50*3+47*50*1+46*50*4+45*50*3+43*50*5+42*50*2</f>
        <v>62750</v>
      </c>
      <c r="J9" s="5">
        <f t="shared" si="0"/>
        <v>62750</v>
      </c>
      <c r="K9" s="5" t="s">
        <v>42</v>
      </c>
    </row>
    <row r="10" ht="30" customHeight="1" spans="1:11">
      <c r="A10" s="5">
        <v>8</v>
      </c>
      <c r="B10" s="5" t="s">
        <v>43</v>
      </c>
      <c r="C10" s="5" t="s">
        <v>44</v>
      </c>
      <c r="D10" s="8" t="s">
        <v>19</v>
      </c>
      <c r="E10" s="5" t="s">
        <v>45</v>
      </c>
      <c r="F10" s="5" t="s">
        <v>46</v>
      </c>
      <c r="G10" s="5">
        <v>6</v>
      </c>
      <c r="H10" s="5" t="s">
        <v>17</v>
      </c>
      <c r="I10" s="5">
        <f>G10*750</f>
        <v>4500</v>
      </c>
      <c r="J10" s="5">
        <f t="shared" si="0"/>
        <v>4500</v>
      </c>
      <c r="K10" s="5" t="s">
        <v>47</v>
      </c>
    </row>
    <row r="11" ht="30" customHeight="1" spans="1:11">
      <c r="A11" s="5">
        <v>9</v>
      </c>
      <c r="B11" s="5" t="s">
        <v>43</v>
      </c>
      <c r="C11" s="5" t="s">
        <v>48</v>
      </c>
      <c r="D11" s="8" t="s">
        <v>49</v>
      </c>
      <c r="E11" s="5" t="s">
        <v>50</v>
      </c>
      <c r="F11" s="5" t="s">
        <v>51</v>
      </c>
      <c r="G11" s="5">
        <v>6</v>
      </c>
      <c r="H11" s="5" t="s">
        <v>17</v>
      </c>
      <c r="I11" s="5">
        <f>3*50*2+2*50*3+1*50*1</f>
        <v>650</v>
      </c>
      <c r="J11" s="5">
        <f t="shared" ref="J11:J26" si="1">I11</f>
        <v>650</v>
      </c>
      <c r="K11" s="5" t="s">
        <v>52</v>
      </c>
    </row>
    <row r="12" ht="30" customHeight="1" spans="1:11">
      <c r="A12" s="5">
        <v>10</v>
      </c>
      <c r="B12" s="5" t="s">
        <v>43</v>
      </c>
      <c r="C12" s="5" t="s">
        <v>53</v>
      </c>
      <c r="D12" s="8" t="s">
        <v>54</v>
      </c>
      <c r="E12" s="8" t="s">
        <v>55</v>
      </c>
      <c r="F12" s="5" t="s">
        <v>51</v>
      </c>
      <c r="G12" s="5">
        <v>9</v>
      </c>
      <c r="H12" s="5" t="s">
        <v>17</v>
      </c>
      <c r="I12" s="5">
        <f>3*50*6+2*50*2+1*50*1</f>
        <v>1150</v>
      </c>
      <c r="J12" s="5">
        <f t="shared" si="1"/>
        <v>1150</v>
      </c>
      <c r="K12" s="5" t="s">
        <v>56</v>
      </c>
    </row>
    <row r="13" ht="30" customHeight="1" spans="1:11">
      <c r="A13" s="5">
        <v>11</v>
      </c>
      <c r="B13" s="5" t="s">
        <v>43</v>
      </c>
      <c r="C13" s="5" t="s">
        <v>57</v>
      </c>
      <c r="D13" s="8" t="s">
        <v>58</v>
      </c>
      <c r="E13" s="8" t="s">
        <v>59</v>
      </c>
      <c r="F13" s="5" t="s">
        <v>51</v>
      </c>
      <c r="G13" s="5">
        <v>15</v>
      </c>
      <c r="H13" s="5" t="s">
        <v>17</v>
      </c>
      <c r="I13" s="5">
        <f>G13*150</f>
        <v>2250</v>
      </c>
      <c r="J13" s="5">
        <f t="shared" si="1"/>
        <v>2250</v>
      </c>
      <c r="K13" s="5" t="s">
        <v>60</v>
      </c>
    </row>
    <row r="14" ht="30" customHeight="1" spans="1:11">
      <c r="A14" s="5">
        <v>12</v>
      </c>
      <c r="B14" s="5" t="s">
        <v>43</v>
      </c>
      <c r="C14" s="5" t="s">
        <v>61</v>
      </c>
      <c r="D14" s="8" t="s">
        <v>62</v>
      </c>
      <c r="E14" s="8" t="s">
        <v>63</v>
      </c>
      <c r="F14" s="5" t="s">
        <v>51</v>
      </c>
      <c r="G14" s="5">
        <v>4</v>
      </c>
      <c r="H14" s="5" t="s">
        <v>17</v>
      </c>
      <c r="I14" s="5">
        <f>3*50*2+2*50*2</f>
        <v>500</v>
      </c>
      <c r="J14" s="5">
        <f t="shared" si="1"/>
        <v>500</v>
      </c>
      <c r="K14" s="5" t="s">
        <v>64</v>
      </c>
    </row>
    <row r="15" ht="30" customHeight="1" spans="1:11">
      <c r="A15" s="5">
        <v>13</v>
      </c>
      <c r="B15" s="5" t="s">
        <v>43</v>
      </c>
      <c r="C15" s="5" t="s">
        <v>61</v>
      </c>
      <c r="D15" s="8" t="s">
        <v>65</v>
      </c>
      <c r="E15" s="8" t="s">
        <v>66</v>
      </c>
      <c r="F15" s="5" t="s">
        <v>51</v>
      </c>
      <c r="G15" s="5">
        <v>3</v>
      </c>
      <c r="H15" s="5" t="s">
        <v>17</v>
      </c>
      <c r="I15" s="5">
        <f>1*50*G15</f>
        <v>150</v>
      </c>
      <c r="J15" s="5">
        <f t="shared" si="1"/>
        <v>150</v>
      </c>
      <c r="K15" s="5" t="s">
        <v>67</v>
      </c>
    </row>
    <row r="16" s="1" customFormat="1" ht="30" customHeight="1" spans="1:11">
      <c r="A16" s="5">
        <v>14</v>
      </c>
      <c r="B16" s="5" t="s">
        <v>68</v>
      </c>
      <c r="C16" s="5" t="s">
        <v>34</v>
      </c>
      <c r="D16" s="7" t="s">
        <v>69</v>
      </c>
      <c r="E16" s="5" t="s">
        <v>70</v>
      </c>
      <c r="F16" s="5" t="s">
        <v>71</v>
      </c>
      <c r="G16" s="5">
        <v>6</v>
      </c>
      <c r="H16" s="5" t="s">
        <v>17</v>
      </c>
      <c r="I16" s="5">
        <f>20*50*4+19*50*1+18*50*1</f>
        <v>5850</v>
      </c>
      <c r="J16" s="5">
        <f t="shared" si="1"/>
        <v>5850</v>
      </c>
      <c r="K16" s="5" t="s">
        <v>72</v>
      </c>
    </row>
    <row r="17" ht="30" customHeight="1" spans="1:11">
      <c r="A17" s="5">
        <v>15</v>
      </c>
      <c r="B17" s="5" t="s">
        <v>68</v>
      </c>
      <c r="C17" s="5" t="s">
        <v>34</v>
      </c>
      <c r="D17" s="6" t="s">
        <v>73</v>
      </c>
      <c r="E17" s="5" t="s">
        <v>74</v>
      </c>
      <c r="F17" s="5" t="s">
        <v>75</v>
      </c>
      <c r="G17" s="5">
        <v>16</v>
      </c>
      <c r="H17" s="5" t="s">
        <v>17</v>
      </c>
      <c r="I17" s="5">
        <f>15*50*13+14*50*3</f>
        <v>11850</v>
      </c>
      <c r="J17" s="5">
        <f t="shared" si="1"/>
        <v>11850</v>
      </c>
      <c r="K17" s="5" t="s">
        <v>76</v>
      </c>
    </row>
    <row r="18" s="1" customFormat="1" ht="30" customHeight="1" spans="1:11">
      <c r="A18" s="5">
        <v>16</v>
      </c>
      <c r="B18" s="5" t="s">
        <v>68</v>
      </c>
      <c r="C18" s="5" t="s">
        <v>34</v>
      </c>
      <c r="D18" s="7" t="s">
        <v>77</v>
      </c>
      <c r="E18" s="9" t="s">
        <v>78</v>
      </c>
      <c r="F18" s="5" t="s">
        <v>75</v>
      </c>
      <c r="G18" s="5">
        <v>11</v>
      </c>
      <c r="H18" s="5" t="s">
        <v>17</v>
      </c>
      <c r="I18" s="5">
        <f>15*50*10+14*50*1</f>
        <v>8200</v>
      </c>
      <c r="J18" s="5">
        <f t="shared" si="1"/>
        <v>8200</v>
      </c>
      <c r="K18" s="5" t="s">
        <v>79</v>
      </c>
    </row>
    <row r="19" ht="30" customHeight="1" spans="1:11">
      <c r="A19" s="5">
        <v>17</v>
      </c>
      <c r="B19" s="5" t="s">
        <v>68</v>
      </c>
      <c r="C19" s="5" t="s">
        <v>34</v>
      </c>
      <c r="D19" s="6" t="s">
        <v>80</v>
      </c>
      <c r="E19" s="5" t="s">
        <v>81</v>
      </c>
      <c r="F19" s="5" t="s">
        <v>75</v>
      </c>
      <c r="G19" s="5">
        <v>10</v>
      </c>
      <c r="H19" s="5" t="s">
        <v>17</v>
      </c>
      <c r="I19" s="5">
        <f>15*50*8+14*50*2</f>
        <v>7400</v>
      </c>
      <c r="J19" s="5">
        <f t="shared" si="1"/>
        <v>7400</v>
      </c>
      <c r="K19" s="5" t="s">
        <v>82</v>
      </c>
    </row>
    <row r="20" ht="30" customHeight="1" spans="1:11">
      <c r="A20" s="5">
        <v>18</v>
      </c>
      <c r="B20" s="5" t="s">
        <v>68</v>
      </c>
      <c r="C20" s="5" t="s">
        <v>83</v>
      </c>
      <c r="D20" s="6" t="s">
        <v>84</v>
      </c>
      <c r="E20" s="5" t="s">
        <v>85</v>
      </c>
      <c r="F20" s="5" t="s">
        <v>51</v>
      </c>
      <c r="G20" s="5">
        <v>12</v>
      </c>
      <c r="H20" s="5" t="s">
        <v>17</v>
      </c>
      <c r="I20" s="5">
        <f t="shared" ref="I20:I23" si="2">1*50*G20</f>
        <v>600</v>
      </c>
      <c r="J20" s="5">
        <f t="shared" si="1"/>
        <v>600</v>
      </c>
      <c r="K20" s="5" t="s">
        <v>67</v>
      </c>
    </row>
    <row r="21" ht="30" customHeight="1" spans="1:11">
      <c r="A21" s="5">
        <v>19</v>
      </c>
      <c r="B21" s="5" t="s">
        <v>68</v>
      </c>
      <c r="C21" s="5" t="s">
        <v>86</v>
      </c>
      <c r="D21" s="6" t="s">
        <v>87</v>
      </c>
      <c r="E21" s="5" t="s">
        <v>88</v>
      </c>
      <c r="F21" s="5" t="s">
        <v>51</v>
      </c>
      <c r="G21" s="5">
        <v>3</v>
      </c>
      <c r="H21" s="5" t="s">
        <v>17</v>
      </c>
      <c r="I21" s="5">
        <f t="shared" si="2"/>
        <v>150</v>
      </c>
      <c r="J21" s="5">
        <f t="shared" si="1"/>
        <v>150</v>
      </c>
      <c r="K21" s="5" t="s">
        <v>67</v>
      </c>
    </row>
    <row r="22" ht="30" customHeight="1" spans="1:11">
      <c r="A22" s="5">
        <v>20</v>
      </c>
      <c r="B22" s="5" t="s">
        <v>68</v>
      </c>
      <c r="C22" s="5" t="s">
        <v>34</v>
      </c>
      <c r="D22" s="6" t="s">
        <v>89</v>
      </c>
      <c r="E22" s="5" t="s">
        <v>90</v>
      </c>
      <c r="F22" s="5" t="s">
        <v>51</v>
      </c>
      <c r="G22" s="5">
        <v>16</v>
      </c>
      <c r="H22" s="5" t="s">
        <v>17</v>
      </c>
      <c r="I22" s="5">
        <f t="shared" si="2"/>
        <v>800</v>
      </c>
      <c r="J22" s="5">
        <f t="shared" si="1"/>
        <v>800</v>
      </c>
      <c r="K22" s="5" t="s">
        <v>67</v>
      </c>
    </row>
    <row r="23" ht="30" customHeight="1" spans="1:11">
      <c r="A23" s="5">
        <v>21</v>
      </c>
      <c r="B23" s="5" t="s">
        <v>68</v>
      </c>
      <c r="C23" s="5" t="s">
        <v>91</v>
      </c>
      <c r="D23" s="6" t="s">
        <v>92</v>
      </c>
      <c r="E23" s="5" t="s">
        <v>93</v>
      </c>
      <c r="F23" s="5" t="s">
        <v>51</v>
      </c>
      <c r="G23" s="5">
        <v>1</v>
      </c>
      <c r="H23" s="5" t="s">
        <v>17</v>
      </c>
      <c r="I23" s="5">
        <f t="shared" si="2"/>
        <v>50</v>
      </c>
      <c r="J23" s="5">
        <f t="shared" si="1"/>
        <v>50</v>
      </c>
      <c r="K23" s="5" t="s">
        <v>67</v>
      </c>
    </row>
    <row r="24" ht="30" customHeight="1" spans="1:11">
      <c r="A24" s="5">
        <v>22</v>
      </c>
      <c r="B24" s="5" t="s">
        <v>68</v>
      </c>
      <c r="C24" s="5" t="s">
        <v>34</v>
      </c>
      <c r="D24" s="6" t="s">
        <v>94</v>
      </c>
      <c r="E24" s="5" t="s">
        <v>95</v>
      </c>
      <c r="F24" s="5" t="s">
        <v>96</v>
      </c>
      <c r="G24" s="5">
        <v>9</v>
      </c>
      <c r="H24" s="5" t="s">
        <v>17</v>
      </c>
      <c r="I24" s="5">
        <f>35*50*5+34*50*4+33*50*0</f>
        <v>15550</v>
      </c>
      <c r="J24" s="5">
        <f t="shared" si="1"/>
        <v>15550</v>
      </c>
      <c r="K24" s="5" t="s">
        <v>97</v>
      </c>
    </row>
    <row r="25" ht="30" customHeight="1" spans="1:11">
      <c r="A25" s="5">
        <v>23</v>
      </c>
      <c r="B25" s="5" t="s">
        <v>68</v>
      </c>
      <c r="C25" s="5" t="s">
        <v>98</v>
      </c>
      <c r="D25" s="6" t="s">
        <v>99</v>
      </c>
      <c r="E25" s="5" t="s">
        <v>100</v>
      </c>
      <c r="F25" s="5" t="s">
        <v>101</v>
      </c>
      <c r="G25" s="5">
        <v>39</v>
      </c>
      <c r="H25" s="5" t="s">
        <v>17</v>
      </c>
      <c r="I25" s="5">
        <f>1*50*G25</f>
        <v>1950</v>
      </c>
      <c r="J25" s="5">
        <f t="shared" si="1"/>
        <v>1950</v>
      </c>
      <c r="K25" s="5" t="s">
        <v>67</v>
      </c>
    </row>
    <row r="26" ht="30" customHeight="1" spans="1:11">
      <c r="A26" s="5">
        <v>24</v>
      </c>
      <c r="B26" s="5" t="s">
        <v>68</v>
      </c>
      <c r="C26" s="5" t="s">
        <v>98</v>
      </c>
      <c r="D26" s="6" t="s">
        <v>102</v>
      </c>
      <c r="E26" s="5" t="s">
        <v>103</v>
      </c>
      <c r="F26" s="5" t="s">
        <v>104</v>
      </c>
      <c r="G26" s="5">
        <v>3</v>
      </c>
      <c r="H26" s="5" t="s">
        <v>17</v>
      </c>
      <c r="I26" s="5">
        <f>1*50*G26</f>
        <v>150</v>
      </c>
      <c r="J26" s="5">
        <f t="shared" si="1"/>
        <v>150</v>
      </c>
      <c r="K26" s="5" t="s">
        <v>67</v>
      </c>
    </row>
    <row r="27" ht="30" customHeight="1" spans="1:11">
      <c r="A27" s="10" t="s">
        <v>105</v>
      </c>
      <c r="B27" s="10"/>
      <c r="C27" s="10"/>
      <c r="D27" s="10"/>
      <c r="E27" s="10"/>
      <c r="F27" s="10"/>
      <c r="G27" s="10">
        <f>SUM(G3:G26)</f>
        <v>279</v>
      </c>
      <c r="H27" s="11"/>
      <c r="I27" s="10"/>
      <c r="J27" s="10">
        <f>SUM(J3:J26)</f>
        <v>190100</v>
      </c>
      <c r="K27" s="11"/>
    </row>
  </sheetData>
  <autoFilter ref="A2:K27">
    <extLst/>
  </autoFilter>
  <mergeCells count="2">
    <mergeCell ref="A1:K1"/>
    <mergeCell ref="A27:F27"/>
  </mergeCells>
  <pageMargins left="0.751388888888889" right="0.751388888888889" top="0.629861111111111" bottom="0.511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2022年第五批报账生活交通费补贴明细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2021-11-10T01:27:00Z</dcterms:created>
  <dcterms:modified xsi:type="dcterms:W3CDTF">2023-02-01T01:46:23Z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45DF0EF51912471DBE1AA6A75E701C5B</vt:lpwstr>
  </property>
  <property fmtid="{D5CDD505-2E9C-101B-9397-08002B2CF9AE}" pid="3" name="KSOProductBuildVer">
    <vt:lpwstr>2052-11.1.0.13703</vt:lpwstr>
  </property>
</Properties>
</file>