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汇总表" sheetId="6" r:id="rId1"/>
    <sheet name="明细表" sheetId="4" r:id="rId2"/>
  </sheets>
  <definedNames>
    <definedName name="_xlnm._FilterDatabase" localSheetId="1" hidden="1">明细表!$A$4:$AI$97</definedName>
    <definedName name="_xlnm.Print_Titles" localSheetId="0">汇总表!$2:$4</definedName>
    <definedName name="_xlnm.Print_Titles" localSheetId="1">明细表!$2:$4</definedName>
  </definedNames>
  <calcPr calcId="144525"/>
</workbook>
</file>

<file path=xl/sharedStrings.xml><?xml version="1.0" encoding="utf-8"?>
<sst xmlns="http://schemas.openxmlformats.org/spreadsheetml/2006/main" count="759" uniqueCount="368">
  <si>
    <t>岚皋县2023年第二批财政衔接资金项目计划汇总表</t>
  </si>
  <si>
    <t>项目类型</t>
  </si>
  <si>
    <t>项目数</t>
  </si>
  <si>
    <t>项目预算总投资（万元）</t>
  </si>
  <si>
    <t>受益农户信息</t>
  </si>
  <si>
    <t>备注</t>
  </si>
  <si>
    <t>合计</t>
  </si>
  <si>
    <t>财政衔接
资金</t>
  </si>
  <si>
    <t>其他财政资金</t>
  </si>
  <si>
    <t>自筹</t>
  </si>
  <si>
    <r>
      <rPr>
        <b/>
        <sz val="16"/>
        <color theme="1"/>
        <rFont val="宋体"/>
        <charset val="134"/>
      </rPr>
      <t>户数</t>
    </r>
    <r>
      <rPr>
        <b/>
        <sz val="16"/>
        <color theme="1"/>
        <rFont val="Times New Roman"/>
        <charset val="134"/>
      </rPr>
      <t>(</t>
    </r>
    <r>
      <rPr>
        <b/>
        <sz val="16"/>
        <color theme="1"/>
        <rFont val="宋体"/>
        <charset val="134"/>
      </rPr>
      <t>户</t>
    </r>
    <r>
      <rPr>
        <b/>
        <sz val="16"/>
        <color theme="1"/>
        <rFont val="Times New Roman"/>
        <charset val="134"/>
      </rPr>
      <t>)</t>
    </r>
  </si>
  <si>
    <t>人数（人）</t>
  </si>
  <si>
    <t>其中：脱贫户</t>
  </si>
  <si>
    <t>岚皋县2023年第二批财政衔接资金项目计划明细表</t>
  </si>
  <si>
    <t>项目名称
（自定义名称）</t>
  </si>
  <si>
    <t>项目摘要
（建设内容及规模）</t>
  </si>
  <si>
    <t>建设
性质</t>
  </si>
  <si>
    <t>建设
周期</t>
  </si>
  <si>
    <t>实施单位</t>
  </si>
  <si>
    <t>主管
单位</t>
  </si>
  <si>
    <t>项目实施地点</t>
  </si>
  <si>
    <t>受益人口信息</t>
  </si>
  <si>
    <t>绩效目标</t>
  </si>
  <si>
    <t>联农带农机制</t>
  </si>
  <si>
    <t>镇/办</t>
  </si>
  <si>
    <t>村/社区</t>
  </si>
  <si>
    <t>户数</t>
  </si>
  <si>
    <t>人数</t>
  </si>
  <si>
    <t>一、产业发展类</t>
  </si>
  <si>
    <t>（一）种植养殖加工服务</t>
  </si>
  <si>
    <t>（1）魔芋产业</t>
  </si>
  <si>
    <t>2023年四季镇长梁村魔芋产业补助项目</t>
  </si>
  <si>
    <t>依托岚皋县长梁魔芋现代农业园区，新建林下魔芋基地110亩、管护原有林下魔芋400亩，包括购买魔芋种、除草、施肥及病虫害防治等。</t>
  </si>
  <si>
    <t>续建</t>
  </si>
  <si>
    <t>5个月</t>
  </si>
  <si>
    <t>四季镇</t>
  </si>
  <si>
    <t>县农业农村局</t>
  </si>
  <si>
    <t>长梁村</t>
  </si>
  <si>
    <t>通过种植、加工环节带动魔芋产业发展；通过提供务工就业岗位；流转林地带动农户增收；预计带动农户30户84人，其中脱贫户10户28人；预计带动农户户均增收1700元以上；形成资产归经营主体所有。</t>
  </si>
  <si>
    <t>1、通过种植、加工环节带动魔芋产业发展；2、通过提供务工就业岗位；3、流转林地带动农户增收。</t>
  </si>
  <si>
    <t>2023年岚皋县新增林下魔芋良种繁育基地奖补项目</t>
  </si>
  <si>
    <t>按照每亩800元的标准对经营主体进行奖补，新建林下魔芋良种繁育基地3000亩。</t>
  </si>
  <si>
    <t>新建</t>
  </si>
  <si>
    <t>县魔芋产业发展局</t>
  </si>
  <si>
    <t>相关镇</t>
  </si>
  <si>
    <t>相关村</t>
  </si>
  <si>
    <t>通过种植环节带动魔芋产业发展；通过农户订单收购、提供务工就业岗位、流转土地林地带动农户增收，预计带动350户1126人，其中脱贫户170户505人，预计带动农户户均增收800元以上。</t>
  </si>
  <si>
    <t>1、通过种植环节带动魔芋产业发展；2、通过农户订单收购畅通农户产销渠道；3、提供务工就业岗位；4、流转土地林地带动农户增收。</t>
  </si>
  <si>
    <t>2023年滔河镇车坪村山林经济产业补助项目</t>
  </si>
  <si>
    <t>支持岚皋县农兴魔芋种植农民专业合作社新建林下魔芋50亩，管护林下魔芋200亩。补助资金用于购买魔芋种、除草、肥料、药品。</t>
  </si>
  <si>
    <t>6个月</t>
  </si>
  <si>
    <t>滔河镇</t>
  </si>
  <si>
    <t>县林业局</t>
  </si>
  <si>
    <t>车坪村</t>
  </si>
  <si>
    <t>通过支持订单收购、土地流转、劳务用工环节带动林下魔芋产业发展；通过农户订单收购、提供务工就业岗位、流转土地林地带动农户增收，预计带动9户15人，其中脱贫户7户10人，预计带动农户户均增收800元以上。</t>
  </si>
  <si>
    <t>通过支持订单收购、土地流转、劳务用工环节带动林下魔芋产业发展；通过农户订单收购、提供务工就业岗位、流转土地林地带动农户增收。</t>
  </si>
  <si>
    <t>（2）茶叶产业</t>
  </si>
  <si>
    <t>2023年南宫山镇花里村、双岭村茶叶产业奖补项目</t>
  </si>
  <si>
    <t>依托岚皋县御口韵茶叶现代农业园区，管护茶叶基地500亩，包括购买茶苗、除草、修剪、施有机肥及病虫害防治等；完善基础设施建设，修建辅助用房430平方米，修建围墙100米。</t>
  </si>
  <si>
    <t>南宫山镇</t>
  </si>
  <si>
    <t>花里村
双岭村</t>
  </si>
  <si>
    <t>通过种植、加工环节带动茶叶产业发展；通过给农户提供务工就业岗位、流转土地带动农户增收，预计带动30户80人，其中脱贫户10户26人，预计带动农户户均增收2000元以上。</t>
  </si>
  <si>
    <t>通过种植、加工环节带动茶叶产业发展；通过给农户提供务工就业岗位、流转土地带动农户增收。</t>
  </si>
  <si>
    <t>2023年大道河镇东坪村茶叶产业奖补项目</t>
  </si>
  <si>
    <t>依托岚皋县绿升源茶叶现代农业园区，管护提升112亩新建茶园和200亩老茶园，包括购买茶苗、除草、修剪、施肥及病虫害防治等；完善茶叶加工厂设施，完成350平方米茶叶加工厂地面清洁化改造及供电线路改造，购买杀青机、理条机、揉捻机、提香机、烘干机、摊晾平台等茶叶加工设备。</t>
  </si>
  <si>
    <t>大道河镇</t>
  </si>
  <si>
    <t>东坪村</t>
  </si>
  <si>
    <t>通过种植、加工环节带动茶叶产业发展；通过给农户提供务工就业岗位、订单收购带动农户增收，预计带动40户112人，其中脱贫户15户42人，预计带动农户户均增收800元以上。</t>
  </si>
  <si>
    <t>通过种植、加工环节带动茶叶产业发展；通过给农户提供务工就业岗位、订单收购带动农户增收。</t>
  </si>
  <si>
    <t>（3）畜牧产业</t>
  </si>
  <si>
    <t>2023年民主镇枫树村生猪产业建设奖补项目</t>
  </si>
  <si>
    <t>依托陕西秦巴牧源农业有限公司，购买种猪200头，修建黑膜沼气4000立方米，建设自动化料线一条。</t>
  </si>
  <si>
    <t>民主镇</t>
  </si>
  <si>
    <t>枫树村</t>
  </si>
  <si>
    <t>通过土地流转、务工、技术帮扶带动农户增收，预计带动30户70人，其中脱贫户10户26人，户均增收1000元以上。</t>
  </si>
  <si>
    <t>以园区务工、土地流转、技术帮扶等形式带动农户增收。</t>
  </si>
  <si>
    <t>（4）渔业产业</t>
  </si>
  <si>
    <t>2023年孟石岭镇柏杨林村稻鱼综合种养奖补项目</t>
  </si>
  <si>
    <t>依托岚皋县西部皇田粮油有限公司新建200亩稻鱼综合种养基地，按照500元/亩标准进行奖补。</t>
  </si>
  <si>
    <t>孟石岭镇</t>
  </si>
  <si>
    <t>柏杨林村</t>
  </si>
  <si>
    <t>通过土地流转、务工带动农户增收，预计带动10户25人，其中脱贫户3户8人，户均增收300元以上。</t>
  </si>
  <si>
    <t>以园区务工、土地流转等形式带动农户增收。</t>
  </si>
  <si>
    <t>（5）富硒蔬菜、粮油</t>
  </si>
  <si>
    <t>2023年城关镇粮油种植奖补项目</t>
  </si>
  <si>
    <t>建设粮油基地1700亩，对经营主体予以奖补（其中300元/亩奖补大豆玉米带状复合种植1300亩，200元/亩奖补林（茶桑果）豆套种或纯大豆种植400亩）。</t>
  </si>
  <si>
    <t>城关镇</t>
  </si>
  <si>
    <t>适宜种植村</t>
  </si>
  <si>
    <t>通过劳务用工，土地流转，预计带动41户93人（其中脱贫户20户31人）户均增收600元。</t>
  </si>
  <si>
    <t>带动粮食生产发展，通过流转土地林地、提供务工就业岗位方式直接提升农户收入水平。</t>
  </si>
  <si>
    <t>2023年民主镇粮油种植奖补项目</t>
  </si>
  <si>
    <t>建设粮油基地2400亩，对经营主体予以奖补（其中300元/亩奖补大豆玉米带状复合种植1500亩，200元/亩奖补林（茶桑果）豆套种或纯大豆种植900亩）。</t>
  </si>
  <si>
    <t>通过劳务用工，土地流转，预计带动46户98人（其中脱贫户22户33人）户均增收600元。</t>
  </si>
  <si>
    <t>2023年佐龙镇粮油种植奖补项目</t>
  </si>
  <si>
    <t>建设粮油基地1825亩，对经营主体予以奖补（其中300元/亩奖补大豆玉米带状复合种植1350亩，200元/亩奖补林（茶桑果）豆套种或纯大豆种植475亩）。</t>
  </si>
  <si>
    <t>佐龙镇</t>
  </si>
  <si>
    <t>通过劳务用工，土地流转，预计带动42户94人（其中脱贫户20户31人）户均增收600元。</t>
  </si>
  <si>
    <t>2023年石门镇粮油种植奖补项目</t>
  </si>
  <si>
    <t>建设粮油基地2005亩，对经营主体予以奖补（其中300元/亩奖补大豆玉米带状复合种植1390亩，200元/亩奖补林（茶桑果）豆套种或纯大豆种植615亩）。</t>
  </si>
  <si>
    <t>石门镇</t>
  </si>
  <si>
    <t>2023年堰门镇粮油种植奖补项目</t>
  </si>
  <si>
    <t>建设粮油基地2255亩，对经营主体予以奖补（其中300元/亩奖补大豆玉米带状复合种植1390亩，200元/亩奖补林（茶桑果）豆套种或纯大豆种植865亩）。</t>
  </si>
  <si>
    <t>堰门镇</t>
  </si>
  <si>
    <t>通过劳务用工，土地流转，预计带动44户95人（其中脱贫户21户31人）户均增收600元。</t>
  </si>
  <si>
    <t>2023年南宫山镇粮油种植奖补项目</t>
  </si>
  <si>
    <t>建设粮油基地1850亩，对经营主体予以奖补（其中300元/亩奖补大豆玉米带状复合种植1300亩，200元/亩奖补林（茶桑果）豆套种或纯大豆种植550亩）。</t>
  </si>
  <si>
    <t>2023年滔河镇粮油种植奖补项目</t>
  </si>
  <si>
    <t>建设粮油基地1180亩，对经营主体予以奖补（其中300元/亩奖补大豆玉米带状复合种植740亩，200元/亩奖补林（茶桑果）豆套种或纯大豆种植440亩）。</t>
  </si>
  <si>
    <t>通过劳务用工，土地流转，预计带动33户90人（其中脱贫户17户23人）户均增收600元。</t>
  </si>
  <si>
    <t>2023年孟石岭镇粮油种植奖补项目</t>
  </si>
  <si>
    <t>建设粮油基地1500亩，对经营主体予以奖补（其中300元/亩奖补大豆玉米带状复合种植1000亩，200元/亩奖补林（茶桑果）豆套种或纯大豆种植500亩）。</t>
  </si>
  <si>
    <t>通过劳务用工，土地流转，预计带动38户93人（其中脱贫户19户25人）户均增收600元。</t>
  </si>
  <si>
    <t>2023年蔺河镇粮油种植奖补项目</t>
  </si>
  <si>
    <t>建设粮油基地1275亩，对经营主体予以奖补（其中300元/亩奖补大豆玉米带状复合种植850亩，200元/亩奖补林（茶桑果）豆套种或纯大豆种植425亩）。</t>
  </si>
  <si>
    <t>蔺河镇</t>
  </si>
  <si>
    <t>通过劳务用工，土地流转，预计带动35户91人（其中脱贫户18户23人）户均增收600元。</t>
  </si>
  <si>
    <t>2023年四季镇粮油种植奖补项目</t>
  </si>
  <si>
    <t>建设粮油基地620亩，对经营主体予以奖补（其中300元/亩奖补大豆玉米带状复合种植460亩，200元/亩奖补林（茶桑果）豆套种或纯大豆种植160亩）。</t>
  </si>
  <si>
    <t>通过劳务用工，土地流转，预计带动30户53人（其中脱贫户13户20人）户均增收600元。</t>
  </si>
  <si>
    <t>2023年官元镇粮油种植奖补项目</t>
  </si>
  <si>
    <t>建设粮油基地775亩，对经营主体予以奖补（其中300元/亩奖补大豆玉米带状复合种植550亩，200元/亩奖补林（茶桑果）豆套种或纯大豆种植225亩）。</t>
  </si>
  <si>
    <t>官元镇</t>
  </si>
  <si>
    <t>通过劳务用工，土地流转，预计带动32户92人（其中脱贫户16户22人）户均增收600元。</t>
  </si>
  <si>
    <t>2023年大道河镇粮油种植奖补项目</t>
  </si>
  <si>
    <t>建设粮油基地720亩，对经营主体予以奖补（其中300元/亩奖补大豆玉米带状复合种植460亩，200元/亩奖补林（茶桑果）豆套种或纯大豆种植260亩）。</t>
  </si>
  <si>
    <t>（6）特色产业</t>
  </si>
  <si>
    <t>2023年南宫山镇西河村山林经济产业补助项目</t>
  </si>
  <si>
    <t>支持岚皋县南宫山镇硒河生态养殖农民专业合作社新发展林下养蜂200箱；扶持壮大西河村黑土鸡产业发展，对黑土鸡品种进行提纯复壮，发展黑土鸡养殖10000只，奖补资金用于购买种蜂、蜂箱药品及鸡苗。</t>
  </si>
  <si>
    <t>西河村</t>
  </si>
  <si>
    <t>通过支持购买种蜂、蜂箱及药品和购买鸡苗环节带动西河村山林经济产业发展；通过流转土地、农户务工、订单收购等方式带动农户增收，预计带动25户81人，其中脱贫户20户67人，预计带动农户户均增收800元以上。</t>
  </si>
  <si>
    <t>通过支持购买种蜂、蜂箱及药品和购买鸡苗环节带动西河村山林经济产业发展；通过流转土地、农户务工、订单收购等方式带动农户增收。</t>
  </si>
  <si>
    <t>2023年民主镇田湾村香椿现代农业园区补助项目</t>
  </si>
  <si>
    <t>依托岚皋县辰信生态资源保护开发有限公司，完成50亩土地改良，新建50亩香椿良种繁育基地，补助资金用于购买种苗、农药、肥料、劳务支付。</t>
  </si>
  <si>
    <t>田湾村</t>
  </si>
  <si>
    <t>通过支持特色农产品种植、宣传推广环节带动香椿产业发展；通过农户订单收购、提供务工就业岗位、流转土地林地带动农户增收，预计带动38户55人，其中脱贫户30户45人，预计带动农户户均增收1500元以上。</t>
  </si>
  <si>
    <t>通过支持特色农产品种植、宣传推广环节带动香椿产业发展；通过农户订单收购、提供务工就业岗位、流转土地林地带动农户增收。</t>
  </si>
  <si>
    <t>2023年大道河镇白果坪村山林经济产业补助项目</t>
  </si>
  <si>
    <t>支持安康亚皇现代农业开发有限公司对120亩柑橘园区实施提质增效，完成整形修剪、壮树增肥、绿色防控等技术措施。奖补资金用于购买肥料、药品，劳务支付。</t>
  </si>
  <si>
    <t>白果坪村</t>
  </si>
  <si>
    <t>通过支持柑橘园区提质增效环节带动柑橘产业发展；通过农户订单收购、提供务工就业岗位、流转土地林地带动农户增收，预计带动7户13人，其中脱贫户5户8人，预计带动农户户均增收800元以上。</t>
  </si>
  <si>
    <t>通过支持柑橘园区提质增效环节带动柑橘产业发展；通过农户订单收购、提供务工就业岗位、流转土地林地带动农户增收。</t>
  </si>
  <si>
    <t>（二）产业延链补链延伸类</t>
  </si>
  <si>
    <t>2023年魔芋产业延链补链强链奖补项目</t>
  </si>
  <si>
    <t>依托陕西海通嘉华供应链管理有限公司，建成魔芋食品深加工生产线1条，无菌车间装修1000平方米，及其它配套设施。</t>
  </si>
  <si>
    <t>六口工业园区</t>
  </si>
  <si>
    <t>通过生产加工环节带动魔芋产业发展；通过农户订单收购、提供务工就业岗位、带动农户增收，预计带动68户125人，其中脱贫户34户74人，预计带动农户户均增收1500元以上。</t>
  </si>
  <si>
    <t>通过生产加工环节带动魔芋产业发展；通过农户订单收购、提供务工就业岗位、带动农户增收。</t>
  </si>
  <si>
    <t>2023年猕猴桃深加工奖补项目</t>
  </si>
  <si>
    <t>依托陕西岚和美农业发展有限责任公司，建设冻干粉生产线一条，完善配套设施。</t>
  </si>
  <si>
    <t>以订单收购、园区务工等形式带动农户增收，预计带动89户185人，其中脱贫户47户128人，户均增收1200元以上。</t>
  </si>
  <si>
    <t>带动猕猴桃产业发展，通过务工就业、订单收购提升农户收入水平。</t>
  </si>
  <si>
    <t>（三）集体经济类</t>
  </si>
  <si>
    <t>2023年佐龙镇乱石沟村壮大集体经济项目</t>
  </si>
  <si>
    <t>依托佐龙镇乱石沟村股份经济合作社购买茶叶色选机一台，在生产季节通过服务周边茶厂获取收益。</t>
  </si>
  <si>
    <t>乱石沟村</t>
  </si>
  <si>
    <t>通过支持茶叶生产环节带动茶叶产业发展，通过劳务用工、受益分红等方式带动农户增收。预计带动221户681人，其中脱贫户120户351人。村集体经济年均增收1.2万元以上。形成资产归村股份经济合作社。</t>
  </si>
  <si>
    <t>通过支持茶叶生产环节带动茶叶产业发展，村集体经济年均增收1.2万元以上。通过劳务用工、受益分红等方式带动农户增收，预计带动221户681人，其中脱贫户120户351人。</t>
  </si>
  <si>
    <t>2023年大道河镇茶农村茶叶产业壮大村集体经济项目</t>
  </si>
  <si>
    <t>依托大道河镇茶农村股份经济合作社，新建茶厂厂房500平方米；茶叶生产线2条（红茶、绿茶），架设高压线路1km,配置专用变压器。</t>
  </si>
  <si>
    <t>茶农村</t>
  </si>
  <si>
    <t>通过支持茶叶生产环节带动茶叶产业发展；通过农户订单收购、提供务工就业岗位、流转土地林地带动农户增收，预计带动374户1154人，其中脱贫户225户754人，项目建成预计收益达6万元，收益分红带动脱贫户增收。形成资产归村股份经济合作社。</t>
  </si>
  <si>
    <t>通过支持茶叶生产环节带动茶叶产业发展；通过农户订单收购、提供务工就业岗位、流转土地林地带动农户增收。项目建成预计收益达6万元，按照村集体30%、农户70%的比例进行分红，带动脱贫户增收。</t>
  </si>
  <si>
    <t>2023年石门镇平安村壮大村集体扶持项目</t>
  </si>
  <si>
    <t>支持岚皋县石门镇平安村股份经济合作社种植中药材100亩。用于购买种苗、农药、肥料、劳务支付等。</t>
  </si>
  <si>
    <t>平安村</t>
  </si>
  <si>
    <t>通过支持岚皋县石门镇平安村股份经济合作社带动中药材种植产业发展；通过农户订单收购、提供务工就业岗位、流转土地林地带动农户增收，预计带动26户30人，其中脱贫户16户18人，预计带动农户户均增收2000元以上。</t>
  </si>
  <si>
    <t>通过支持岚皋县石门镇平安村股份经济合作社带动中药材种植产业发展；通过农户订单收购、提供务工就业岗位、流转土地林地带动农户增收。受益分配，集体经济占100%，普通农户和脱贫户的分红比例按收益的70%分红到人。</t>
  </si>
  <si>
    <t>2023年堰门镇团员村加工业壮大集体经济项目</t>
  </si>
  <si>
    <t>支持股份经济合作社购买自动化榨油机、炒料机、筛斗机、离心炼油机、自动上料机等设备一套。项目建成后通过种植加工及代加工模式，年产油5000斤左右，增加村集体经济3万元。</t>
  </si>
  <si>
    <t>2个月</t>
  </si>
  <si>
    <t>团员村</t>
  </si>
  <si>
    <t>通过提供榨油服务带动油料作物种植业发展；通过农户订单收购、提供务工就业岗位、流转土地林地带动农户增收，预计带动304户922人，其中脱贫户204户625人，预计带动农户户均增收150元左右。形成资产归村股份经济合作社。</t>
  </si>
  <si>
    <t>通过提供榨油服务带动油料作物种植业发展；通过农户订单收购、提供务工就业岗位、流转土地林地带动农户增收。收益所得的70%用于股份经济合作社股民分红，30%留存集体。</t>
  </si>
  <si>
    <t>2023年石门镇大河村集体经济冷水鱼养殖项目</t>
  </si>
  <si>
    <t>支持岚皋县石门镇大河村集体经济冷水鱼养殖，建设鱼塘一个，面积3.3亩，计划购买钱鱼鱼苗3万尾。项目资金50万（其中财政衔接资金30万元，村股份经济合作社20万元）用于建设基础设施、鱼塘及生产步道、劳务支付等。</t>
  </si>
  <si>
    <t>大河村</t>
  </si>
  <si>
    <t>通过支持鱼塘建设、鱼苗购买、生产步道建设等环节；通过提供务工就业岗位、流转土地林地等带动农户增收，预计带动农户40户180人，其中脱贫户29户135人，预计带动农户户均增收2000元。全村270户798人收益，其中脱贫户158户485人，预计带动农户户均增收1000元以上。村集体经济按照保底2万元加年纯利润的25%进行分红，一般户和脱贫户分配比例一致。形成资产归村股份经济合作社。</t>
  </si>
  <si>
    <t>该项目通过支持鱼塘建设、鱼苗购买、生产步道建设等环节；通过提供务工就业岗位、流转土地林地等带动农户增收，预计带动农户40户180人，其中脱贫户29户135人，预计带动农户户均增收2000元。</t>
  </si>
  <si>
    <t>2023年南宫山镇展望村壮大集体经济项目</t>
  </si>
  <si>
    <t>支持岚皋县南宫山镇展望村股份经济合作社发展“巴山黑土鸡”产业，以订单收购的方式，带动大户及全村农户实现稳定增收。配套修建完善鸡舍100㎡、饲料间50㎡，按照时间节点分批次引进10000只优质“旧院黑土鸡”鸡苗进行饲养。</t>
  </si>
  <si>
    <t>展望村</t>
  </si>
  <si>
    <t>通过支持完善圈舍、引进购买鸡苗、订单收购环节带动展望村林下黑土鸡产业发展；通过农户订单收购、提供务工就业岗位、流转土地林地带动农户增收，预计带动全村355户922人，其中脱贫户240户676人，预计带动农户户均增收600元以上。形成资产归村股份经济合作社。</t>
  </si>
  <si>
    <t>通过支持完善圈舍、引进购买鸡苗、订单收购环节带动展望村林下黑土鸡产业发展。收益分配村集体30％，村集体成员70％。</t>
  </si>
  <si>
    <t>2023年石门镇平安村民宿产业壮大村集体经济项目</t>
  </si>
  <si>
    <t>依托岚皋县城投公司在南宫山镇双岭村共同开发建设民宿项目，建设民宿院落1个，公共接待区1处，配套建设给排水、绿化亮化等配套设施；项目建成后，由城投公司或聘请第三方公司负责运营，按照各村投资资金额度分配收益。</t>
  </si>
  <si>
    <t>双岭村</t>
  </si>
  <si>
    <t>通过共同开发乡村民宿带动乡村旅游产业发展，通过增加村集体经济收入，带动农户增收，预计带动211户612人，其中脱贫户101户297人，项目建成后，形成资产归石门镇平安村股份经济合作社，按照资金投入量化收益分配，保底实现村集体每年收益6万元以上。</t>
  </si>
  <si>
    <t>通过支持民宿项目建设、运营等环节带动乡村旅游产业发展；项目实施提供劳动务工就业岗位、运营期间增加村集体经济收益，预计村集体每年共实现收益6万元以上。</t>
  </si>
  <si>
    <t>按照投资额度形成形成资产归</t>
  </si>
  <si>
    <t>2023年石门镇铁佛社区民宿产业壮大村集体经济项目</t>
  </si>
  <si>
    <t>依托岚皋县城投公司在南宫山镇双岭村共同开发建设民宿项目，建设民宿院落1个，公共接待区1处，配套建设给排水、绿化亮化等配套设施；项目建成后，由城投公司或聘请第三方公司负责运营，按照各村村集体投资资金额度分配收益。</t>
  </si>
  <si>
    <t>通过共同开发乡村民宿带动乡村旅游产业发展，通过增加村集体经济收入，带动农户增收，预计带动496户1520人，其中脱贫户95户274人，项目建成后，形成资产归石门镇铁佛社区股份经济合作社，按照资金投入量化收益分配，保底实现村集体每年收益6万元以上。</t>
  </si>
  <si>
    <t>2023年民主镇银盘村民宿产业壮大村集体经济项目</t>
  </si>
  <si>
    <t>通过共同开发乡村民宿带动乡村旅游产业发展，通过增加村集体经济收入，带动农户增收，预计带动280户775人，其中脱贫户127户334人，项目建成后，形成资产归民主镇银盘村股份经济合作社，按照资金投入量化收益分配，保底实现村集体每年收益6万元以上。</t>
  </si>
  <si>
    <t>2023年城关镇城关村民宿产业壮大村集体经济项目</t>
  </si>
  <si>
    <t>通过共同开发乡村民宿带动乡村旅游产业发展，通过增加村集体经济收入，带动农户增收，预计带动412户996人，其中脱贫户53户116人，项目建成后，形成资产归城关镇城关村股份经济合作社，按照资金投入量化收益分配，保底实现村集体每年收益6万元以上。</t>
  </si>
  <si>
    <t>2023年滔河镇柏坪村民宿产业壮大村集体经济项目</t>
  </si>
  <si>
    <t>通过共同开发乡村民宿带动乡村旅游产业发展，通过增加村集体经济收入，带动农户增收，预计带动272户700人，其中脱贫户88户237人，项目建成后，形成资产归滔河镇柏坪村股份经济合作社，按照资金投入量化收益分配，保底实现村集体每年收益6万元以上。</t>
  </si>
  <si>
    <t>2023年南宫山镇龙安村民宿产业壮大村集体经济项目</t>
  </si>
  <si>
    <t>通过共同开发乡村民宿带动乡村旅游产业发展，通过增加村集体经济收入，带动农户增收，预计带动392户1265人，其中脱贫户135户385人，项目建成后，形成资产归南宫山镇龙安村股份经济合作社，按照资金投入量化收益分配，保底实现村集体每年收益6万元以上。</t>
  </si>
  <si>
    <t>2023年堰门镇进步村民宿产业壮大村集体经济项目</t>
  </si>
  <si>
    <t>通过共同开发乡村民宿带动乡村旅游产业发展，通过增加村集体经济收入，带动农户增收，预计带动422户1170人，其中脱贫户208户572人，项目建成后，形成资产归堰门镇进步村股份经济合作社，按照资金投入量化收益分配，保底实现村集体每年收益6万元以上。</t>
  </si>
  <si>
    <t>（四）休闲农业与乡村旅游</t>
  </si>
  <si>
    <t>2023年城关镇茅坪村休闲旅游示范点建设项目</t>
  </si>
  <si>
    <t>1.创建四星、五星级和美乡村示范户50户（围绕庭院经济：①发展铁皮石斛产业，搭建种植大棚900㎡，配套栽植杉树桩和采购铁皮石斛种苗；②发展百合三亩，及采购百合种子；③发展小菜园10处15亩，配套小菜园的土地整理、新修菜园路及菜园小隔断1000米、栅栏50米；④搭建猕猴桃架3处；⑤改造农产品小作坊1处；⑥养鸡场一处；⑦新建藕池1处）。2.基础设施方面：村庄绿化3000㎡；道路处理1000米，砼路肩1000米，土路肩700米，硬化铺装路面1500㎡；修建群众集散中心一处200㎡，配套护栏55米，地面处理200㎡；新修四级化粪池一处30m³，配套污水管网300米，检查井9处，排水沟75米；新修人员分流钢构平台一处50㎡，栏杆350米，M7.5浆砌石挡墙100m³，地面硬化100㎡；修建园区步道500米，M7.5浆砌石挡墙200m³，地面硬化200㎡，护栏50米。</t>
  </si>
  <si>
    <t>县农业
农村局
县住建局</t>
  </si>
  <si>
    <t>茅坪村</t>
  </si>
  <si>
    <t>1、基础设施直接受益，带动园区、部分农户产业发展；2、项目实施提供劳动务工就业岗位；3、高质量发展庭院经济，促进休闲农业与乡村旅游融合发展，带动农户增收；4、预计带动50户142人，其中脱贫户15户38人；5、建成后形成的资产公共部分产权归村集体股份经济合作社。</t>
  </si>
  <si>
    <t>1、基础设施直接受益，改善提升园区、农户生产生活条件；2、提供务工就业岗位；3、高质量发展庭院经济，促进休闲农业与乡村旅游融合发展，带动农户增收致富。</t>
  </si>
  <si>
    <t>2023年南宫山镇宏大村休闲旅游示范点建设项目</t>
  </si>
  <si>
    <t xml:space="preserve">1.创建四星、五星级标准和美乡村示范户50户（围绕庭院经济：发展药材60亩，其中厚朴3亩、黄柏35亩、阴阳禾20亩、七叶一枝花1亩；提升小型鱼塘1个2亩；发展小菜园30处12亩、配套小菜园的土地整理、新修菜园路及菜园小隔断300米、栅栏250米；改造酿酒小作坊1处、新增一处；新增农产品小作坊1处；改建养鸡场一处；新增智慧养蜂场1处等。）2.基础设施方面：提升村内基础设施。硬化院落路1100米、连户路800米、院坝2480平方米、修建涵洞5处、浆砌石坎挡墙2处40米。 </t>
  </si>
  <si>
    <t>宏大村</t>
  </si>
  <si>
    <t>1、基础设施直接受益，带动园区、部分农户产业发展；2、项目实施提供劳动务工就业岗位；3、高质量发展庭院经济，促进休闲农业与乡村旅游融合发展，带动农户增收；4、预计带动82户258人，其中脱贫户21户75人；5、建成后形成的资产公共部分产权归村集体股份经济合作社。</t>
  </si>
  <si>
    <t>（五）产业配套设施建设</t>
  </si>
  <si>
    <t>（1）园区内产业道路</t>
  </si>
  <si>
    <t>2023年南宫山镇双岭村茶叶产业园区产业路建设项目</t>
  </si>
  <si>
    <t>实施双岭村五组产业路硬化1.3公里（樟树排至杨家梁），路基宽度4.5米，路面宽3.5米,厚度18公分。</t>
  </si>
  <si>
    <t>县交通局</t>
  </si>
  <si>
    <t>1、基础设施直接受益，带动园区、部分农户产业发展；2、项目实施提供劳动务工就业岗位，带动农户增收；3、预计带动54户145人人，其中脱贫户26户83人；4、建成后形成的资产公共部分产权归村集体股份经济合作社。</t>
  </si>
  <si>
    <t>1、基础设施直接受益，改善提升园区、农户生产生活条件；2、项目实施提供务工就业岗位，带动农户增收；3、产业园区提供就业岗位，带动产业发展，带动农户增收。</t>
  </si>
  <si>
    <t>2023年孟石岭镇九台村烤烟产业园区产业路建设项目</t>
  </si>
  <si>
    <t>实施产业道路硬化工程2公里，起点：马家院子-终点：唐支亮家门前，路面宽度3.5米，厚度18公分。</t>
  </si>
  <si>
    <t>九台村</t>
  </si>
  <si>
    <t>1、基础设施直接受益，带动园区、部分农户产业发展；2、项目实施提供劳动务工就业岗位，带动农户增收；3、预计带动98户240人，其中脱贫户11户26人；4、建成后形成的资产公共部分产权归村集体股份经济合作社。</t>
  </si>
  <si>
    <t>2023年城关镇联春村诚信养殖产业园区产业路建设项目</t>
  </si>
  <si>
    <t>硬化七组产业道路3公里（起点：双湾--重点：万头猪场），路面宽度3.5米，路基宽4.5米，厚度18公分。主要实施路面硬化、挡墙等。</t>
  </si>
  <si>
    <t>联春村</t>
  </si>
  <si>
    <t>1、基础设施直接受益，带动园区、部分农户产业发展；2、项目实施提供劳动务工就业岗位，带动农户增收；3、预计带动185户365人人，其中脱贫户114户279人；4、建成后形成的资产公共部分产权归村集体股份经济合作社。</t>
  </si>
  <si>
    <t>1、基础设施直接受益，改善提升园区、农户生产生活条件；2、项目实施带动农户务工；3、产业园区提供就业岗位，带动产业发展，带动农户增收。</t>
  </si>
  <si>
    <t>2023年堰门镇隆兴村升高畜牧产业园区产业路建设项目</t>
  </si>
  <si>
    <t>1.（G541牛背梁-升高畜牧）0.8公里，实施内容：水沟、安保等；2.（升高畜牧-中梁子）硬化道路0.8公里，路基宽4米；3.（中梁子-魔芋园区、烤烟园区）砂石路0.8公里；4.隆兴村一组道路硬化0.2公里，路基宽度5米。</t>
  </si>
  <si>
    <t>隆兴村</t>
  </si>
  <si>
    <t>1、基础设施直接受益，带动园区、部分农户产业发展；2、项目实施提供劳动务工就业岗位，带动农户增收；3、预计带动35户142人，其中脱贫户18户75人；4、建成后形成的资产公共部分产权归村集体股份经济合作社。</t>
  </si>
  <si>
    <t>2023年城关镇春光村魔芋园区道路提升项目</t>
  </si>
  <si>
    <t>新建魔芋园区道路2公里（起点屈家院子，终点天池），主要实施土石方开挖18000m³、挡土墙200m³、排水涵管5道等，路基宽度5米。</t>
  </si>
  <si>
    <t>3个月</t>
  </si>
  <si>
    <t>春光村</t>
  </si>
  <si>
    <t>1、基础设施直接受益，带动园区、部分农户产业发展；2、项目实施提供劳动务工就业岗位，带动农户增收；3、预计带动42户83人人，其中脱贫户19户43人；4、建成后形成的资产公共部分产权归村集体股份经济合作社。</t>
  </si>
  <si>
    <t>1、改善提升园区生产条件，提升生产效率；2、项目实施带动农户务工；3、产业园区提供就业岗位，带动产业发展，带动农户增收。</t>
  </si>
  <si>
    <t>2023年佐龙镇朝阳村瓜果产业园区产业路建设项目</t>
  </si>
  <si>
    <t>新建七八九组产业道路硬化1.9公里（闫家河坝至王家坟院），宽度3.5m，厚度18公分。</t>
  </si>
  <si>
    <t>朝阳村</t>
  </si>
  <si>
    <t>1、基础设施直接受益，带动园区、部分农户产业发展；2、项目实施提供劳动务工就业岗位，带动农户增收；3、预计带动45户168人人，其中脱贫户42户153人；4、建成后形成的资产公共部分产权归村集体股份经济合作社。</t>
  </si>
  <si>
    <t>1、基础设施直接受益，改善提升园区、农户生产生活条件；2、项目实施提供务工就业岗位，带动农户增收致富；3、园区内提供就业岗位，带动农户增收。</t>
  </si>
  <si>
    <t>（2）小型农田水利设施建设</t>
  </si>
  <si>
    <t>2023年蔺河镇和平村铁皮石斛产业园区灌溉项目</t>
  </si>
  <si>
    <t>和平村五组铁皮石斛园区新建取水口1处、过滤池1个、100立方米蓄水池1个、30立方米蓄水池1个、φ63PE供水管网7000米、φ40PE供水管网500米，二组新建取水口2处、过滤池2个、20立方米蓄水池2个、φ40PE供水管网300米、φ25PE供水管网1500米，一组新建φ50PE供水管网1500米、φ25PE供水管网500米。</t>
  </si>
  <si>
    <t>4个月</t>
  </si>
  <si>
    <t>县水利局</t>
  </si>
  <si>
    <t>和平村
新建村</t>
  </si>
  <si>
    <t>1、基础设施直接受益，改善提升农户生产生活用水及铁皮石斛产业园区灌溉用水；2、通过劳务务工，发展铁皮石斛产业，园区通过流转土地林地，收购农户订单、提供务工就业岗位、直接提升农户收入水平；3、项目实施提供务工就业岗位；4、预计带动51户155人，其中脱贫户10户32人；4、建成后形成的资产公共部分产权归村集体股份经济合作社。</t>
  </si>
  <si>
    <t>1、基础设施直接受益，改善提升群众生产生活条件及园区水利配套设施；2、带动产业发展，园区通过流转土地林地，收购农户订单、提供务工就业岗位、直接提升农户收入水平；3、项目实施提供务工就业岗位。</t>
  </si>
  <si>
    <t>二、乡村建设类</t>
  </si>
  <si>
    <t>（一）安全饮水安全饮水成果巩固</t>
  </si>
  <si>
    <t>2023年滔河镇长滩村农村饮水巩固提升项目</t>
  </si>
  <si>
    <t>新建拦水坝一座、过滤池一座、15立方米蓄水池1座，铺设Φ63PE管道1000米，Φ32管道400米。</t>
  </si>
  <si>
    <t>改建</t>
  </si>
  <si>
    <t>长滩村</t>
  </si>
  <si>
    <t>1、基础设施直接受益，解决农户饮水问题；2、发展畜牧业；3、项目实施带动劳务务工增收，带动农户增收；4、预计带动56户210人，其中脱贫户22户43人；5、建成后形成的资产公共部分产权归村集体股份经济合作社。</t>
  </si>
  <si>
    <t>1、基础设施直接受益，解决农户饮水问题；2、发展畜牧业；3、项目实施带动劳务务工增收，带动农户增收。</t>
  </si>
  <si>
    <t>2023年大道河镇茶农村农村饮水巩固提升项目</t>
  </si>
  <si>
    <t>新建15立方米蓄水池一座，5方方米蓄水池一座，水池扩容二座，拦水坝二座，更换管网部件，改造进水口，安装Φ50PE管800米，Φ32PE管的50米，Φ25PE管的800米，水源防护网110米。</t>
  </si>
  <si>
    <t>1、基础设施直接受益，解决农户饮水问题；2、发展畜牧业；3、项目实施带动劳务务工增收，带动农户增收；4、预计带动44户125人，其中脱贫户23户54人；5、建成后形成的资产公共部分产权归村集体股份经济合作社。</t>
  </si>
  <si>
    <t>2023年孟石岭镇草坪村一组农村饮水巩固提升项目</t>
  </si>
  <si>
    <t>在现有取水口向上游延伸2135米，新建拦水坝1座，新建5立方蓄水池和减压池各1个，配套Φ63mm管网2135米，涉及管道开挖2135米、管道填埋2135米，涉及土石方218立方。</t>
  </si>
  <si>
    <t>草坪村</t>
  </si>
  <si>
    <t>1、基础设施直接受益，改善提升农户生产生活用水；2、通过劳动务工带动8户24人，人均直接增收2000余元；3、为138户389人节省枯水季节用水劳务支出20余万元，同时可增加畜禽补栏150头、3000羽，人均增收1300余元；4、建成后形成的资产公共部分产权归村集体股分经济合作社。</t>
  </si>
  <si>
    <t>1、基础设施直接受益，改善提升农户生产生活用水；2、通过劳动务工带动8户24人均直接增收2000余元；3、为138户389人节省枯水季节用水劳务用工支出20余万元；</t>
  </si>
  <si>
    <t>（二）农村道路建设（通村路、通户路、小型桥梁）</t>
  </si>
  <si>
    <t>2023年古家村通村道路改造提升工程</t>
  </si>
  <si>
    <t>实施堰官路--古家村一组庙湾通村道路改造提升工程1.6公里，路基宽度4.5米，路面宽度4米，路面采用4cm细粒式沥青混凝土面层（AC-13)。具体实施内容：挡墙、路面、砼路边石、砼边沟、安防设施等</t>
  </si>
  <si>
    <t>古家村</t>
  </si>
  <si>
    <t>1、基础设施直接受益，改善提升农户生产生活条件；2、项目实施提供劳动务工就业岗位，带动农户增收；3、预计带动102户336人，其中脱贫户38户124人；4、建成后形成的资产公共部分产权归村集体股份经济合作社。</t>
  </si>
  <si>
    <t>1、基础设施直接受益，改善提升农户生产生活条件；2、项目实施过程中，提供务工就业岗位，带动农户增收致富。</t>
  </si>
  <si>
    <t>2023年孟石岭镇前进村通组道路建设项目</t>
  </si>
  <si>
    <t>实施道路硬化2公里，起点：六组叶家门口-终点：小大坪，路面宽度3.5米，厚度18公分。</t>
  </si>
  <si>
    <t>前进村</t>
  </si>
  <si>
    <t>1、基础设施直接受益，改善提升农户生产生活条件；2、项目实施提供劳动务工就业岗位，带动农户增收；3、预计带动60户198人，其中脱贫户17户58人；4、建成后形成的资产公共部分产权归村集体股份经济合作社。</t>
  </si>
  <si>
    <t>2023年民主镇马安村通村通组道路补短板工程</t>
  </si>
  <si>
    <t>1、新建一、二、三农村道路安防工程2千米；2、修复一至七组公路断板，短板面积3100平方米；3、修复一至七组桥涵设施12处。</t>
  </si>
  <si>
    <t>马安村</t>
  </si>
  <si>
    <t>1、基础设施直接受益，改善提升农户生产生活条件；2、项目实施提供劳动务工就业岗位，带动农户增收；3、预计带动127户498人，其中脱贫户45户157人；4、建成后形成的资产公共部分产权归村集体股份经济合作社。</t>
  </si>
  <si>
    <t>2023年堰门镇瑞金村水毁道路修复项目</t>
  </si>
  <si>
    <t>1、修复0.5米宽混凝土路肩 144 米，新建 0.5 米宽混凝土路肩300米，路堑墙400立方米；2、新建三角排水1258米，新建排水管涵3处16.5米；3、硬化路面1500平方米，安装安全防护设施1118米。</t>
  </si>
  <si>
    <t>瑞金村</t>
  </si>
  <si>
    <t>1、基础设施直接受益，改善提升农户生产生活条件；2、项目实施提供劳动务工就业岗位，带动农户增收；3、预计带动82户263人，其中脱贫户53户174人；4、建成后形成的资产公共部分产权归村集体股份经济合作社。</t>
  </si>
  <si>
    <t>1、基础设施直接受益，改善提升农户生产生活条件；2、水毁道路修复，保证行人安全；3、项目实施过程中，提供务工就业岗位，带动农户增收致富。</t>
  </si>
  <si>
    <t>2023年滔河镇水毁修复工程</t>
  </si>
  <si>
    <t>同心村实施挡墙3处、面板修复1处；漆扒村实施挡墙1处、面板修复4处；联合村实施挡墙1处；葵花村实施挡墙2处，共计挡墙7处1600立方米、面板修复面积2000平方米。</t>
  </si>
  <si>
    <t>同心村
漆扒村
联合村
葵花村</t>
  </si>
  <si>
    <t>1、基础设施直接受益，改善提升农户生产生活条件；2、项目实施提供劳动务工就业岗位，带动农户增收；3、预计带动449户1711人，其中脱贫户195户690人；4、建成后形成的资产公共部分产权归村集体股份经济合作社。</t>
  </si>
  <si>
    <t>2023年四季镇水毁道路修复工程</t>
  </si>
  <si>
    <t>实施竹园村五组洪水池小桥基础加固一座；竹园村一组小桥基础加固一座；竹园村三组道路修复190米；月坝村四组产业路水毁修复80米。</t>
  </si>
  <si>
    <t>竹园村
月坝村</t>
  </si>
  <si>
    <t>1、基础设施直接受益，改善提升农户生产生活条件；2、项目实施提供劳动务工就业岗位，带动农户增收；3、预计带动30户110人，其中脱贫户13户49人；4、建成后形成的资产公共部分产权归村集体股份经济合作社。</t>
  </si>
  <si>
    <t>2023年南宫山镇村组道路水毁修复项目</t>
  </si>
  <si>
    <t>红日村：面板修复200㎡，外挡修复80m³，路肩修复10m，波形护栏60m。双岭村：四个田外挡修复50m³，面板修复80㎡；张家坝外挡修复280m³。天池村：高家院子公路外挡修复200m³；邱家院子公路外挡修复100m³。龙安村：龙安寨内挡修复360m³。展望村：二组黑湾外挡修复40立方米，面板修复60㎡。</t>
  </si>
  <si>
    <t>红日村
双岭村
天池村
龙安村</t>
  </si>
  <si>
    <t>1、基础设施直接受益，改善提升农户生产生活条件；2、项目实施提供劳动务工就业岗位，带动农户增收；3、预计带动867户2395人，其中脱贫户376户986人；4、建成后形成的资产公共部分产权归村集体股份经济合作社。</t>
  </si>
  <si>
    <t>2023年城关镇肖家坝社区二组通组道路水毁恢复工程</t>
  </si>
  <si>
    <t>道路水毁恢复里程0.45公里（起点：王德福门口-终点：岚皋县救灾物资储备库）。主要恢复挡土墙835m³、路基700m3、路面1870㎡和污水管道205米，配套建设检查井、安保护栏等附属设施。</t>
  </si>
  <si>
    <t>修复</t>
  </si>
  <si>
    <t>肖家坝社区</t>
  </si>
  <si>
    <t>1、基础设施直接受益，改善提升农户生产生活条件；2、项目实施提供劳动务工就业岗位，带动农户增收；3、预计带动84户253人，其中脱贫户16户68人；4、建成后形成的资产公共部分产权归村集体股份经济合作社。</t>
  </si>
  <si>
    <t>2023年城关镇城关村二组通村道路建设项目</t>
  </si>
  <si>
    <t>新建通村公路0.376公里（城关村二组朱家台子）。主要实施旧路线改造、路面硬化、盖板涵洞、路肩墙、排水沟硬化、安保护栏及交通标示等，路基宽度4.5米，路面宽度4.5米。厚度18公分。</t>
  </si>
  <si>
    <t>城关村</t>
  </si>
  <si>
    <t>1、基础设施直接受益，改善提升农户生产生活条件；2、项目实施提供劳动务工就业岗位，带动农户增收；3、预计带动60户252人，其中脱贫户14户25人；4、建成后形成的资产公共部分产权归村集体股份经济合作社。</t>
  </si>
  <si>
    <t>（三）人居环境整治</t>
  </si>
  <si>
    <t>（1）农村污水治理</t>
  </si>
  <si>
    <t>2023年孟石岭镇九台村农村生活污水治理项目</t>
  </si>
  <si>
    <t>对一、二、三组生活污水进行集中收理，新建20m³化粪池2座及其附属设施等。</t>
  </si>
  <si>
    <t>安康市生态环境局岚皋分局</t>
  </si>
  <si>
    <t>1、基础设施直接受益，改善提升农户生产生活条件；2、项目实施提供劳动务工就业岗位，带动农户增收；3、预计85户312人，其中脱贫户14户28人受益；4、建成后形成的资产公共部分产权归村集体股份经济合作社。</t>
  </si>
  <si>
    <t>2023年四季镇污水管网灾后恢复项目</t>
  </si>
  <si>
    <t>月坝村污水恢复水毁污水管网250米，新建检查井1座，疏通管网300米，购置或维修提升泵等。天坪村污水处理站活性淤泥添加，清理及修复泵站1座，恢复管网200米，恢复检查井1座，采购、修复提升泵，检查疏通管网及检查井1500米，过河管网应急处置等。木竹村污水处理站修复检查井1处，修复管网30米，采购维修风机、提升泵等电器等。</t>
  </si>
  <si>
    <t>月坝村
天坪村
木竹村</t>
  </si>
  <si>
    <t>1、基础设施直接受益，改善提升农户生产生活条件；2、项目实施提供劳动务工就业岗位，带动农户增收；3、预计40户120人，其中脱贫户5户16人受益；4、建成后形成的资产公共部分产权归村集体股份经济合作社。</t>
  </si>
  <si>
    <t>1、基础设施直接受益，污水管网修复，改善提升农户生产生活条件；2、项目实施过程中，提供务工就业岗位，带动农户增收致富。</t>
  </si>
  <si>
    <t>（2）村容村貌提升</t>
  </si>
  <si>
    <t>2023年佐龙镇乱石沟村容村貌提升项目</t>
  </si>
  <si>
    <t>按照清拆建管理要求开展院落、农户房屋周边环境整治，污水管网1000米，检查井10个；庭院绿化400米，院落路硬化100米，和美庭院创建10处。</t>
  </si>
  <si>
    <t>1、基础设施直接受益，改善提升农户生产生活条件；2、项目实施提供劳动务工就业岗位，带动农户增收；3、预计带动143户422人，其中脱贫户92户266人；4、建成后形成的资产公共部分产权归村集体股份经济合作社。</t>
  </si>
  <si>
    <t>2023年佐龙镇佐龙村村容村貌提升项目</t>
  </si>
  <si>
    <t>按照清拆建管理要求开展院落、农户房屋周边环境整治，新建晏家堡污水管网1500米，检查井20个，联建四格化粪池3个，庭院绿化500米，院落路硬化1000米。</t>
  </si>
  <si>
    <t>佐龙村</t>
  </si>
  <si>
    <t>1、基础设施直接受益，改善提升农户生产生活条件；2、项目实施提供劳动务工就业岗位，带动农户增收；3、预计带动28户96人，其中脱贫户12户40人；4、建成后形成的资产公共部分产权归村集体股份经济合作社。</t>
  </si>
  <si>
    <t>2023年民主镇榨溪村村容村貌提升项目</t>
  </si>
  <si>
    <t>1.榨溪安置点油坊院子开展院落、农户房屋周边环境整治，拆除整理乱搭乱建，风貌改造提升，创建美丽院落、宜居庭院；创建五星级和美庭院1户。
2.新修田埂路200米，安装菜园栅栏300米；
3.新建1层40平方米公厕1座。</t>
  </si>
  <si>
    <t>榨溪村</t>
  </si>
  <si>
    <t>1、基础设施直接受益，改善提升农户生产生活条件；2、项目实施提供劳动务工就业岗位，带动农户增收；3、预计带动20户62人，其中脱贫户14户41人；4、建成后形成的资产公共部分产权归村集体股份经济合作社。</t>
  </si>
  <si>
    <t>2023年孟石岭镇丰坪村村容村貌提升项目</t>
  </si>
  <si>
    <t>按照“清拆建管规”标准在油坊坪周边开展院落、农户房屋周边环境整治提升，新建庭院绿化花池约150米，道路边沟整治约300米，发展小菜园5处10亩，配套小菜园的土地整理，新修菜园路约100米及菜园栅栏约150米等。</t>
  </si>
  <si>
    <t>改建及新建</t>
  </si>
  <si>
    <t>丰坪村</t>
  </si>
  <si>
    <t>1、基础设施直接受益，改善提升农户生产生活条件；2、项目实施提供劳动务工就业岗位，带动农户增收；3、预计带动66户134人，其中脱贫户30户56人；4、建成后形成的资产公共部分产权归村集体股份经济合作社。</t>
  </si>
  <si>
    <t>2023年石门镇新生村村容村貌提升项目</t>
  </si>
  <si>
    <t>建设院落路80米、连户路130米，花池200米，铺设产业步道400米，土地平整硬化200平米，弃渣场平整及绿化面积700平方米，公厕20平方米，化粪池1处，排污管道200米，安装夜间照明设施7处、乱堆乱放整治后闲置地块治理等。</t>
  </si>
  <si>
    <t>新生村</t>
  </si>
  <si>
    <t>1、基础设施直接受益，改善提升农户生产生活条件；2、项目实施提供劳动务工就业岗位，带动农户增收；3、预计带动30户84人，其中脱贫户12户30人；4、建成后形成的资产公共部分产权归村集体股份经济合作社。</t>
  </si>
  <si>
    <t>（四）村庄规划编制</t>
  </si>
  <si>
    <t>2023年乡村振兴重点帮扶村实用性村庄规划编制项目</t>
  </si>
  <si>
    <t>对10个省级乡村振兴重点帮扶村编制“多规合一”实用性村庄规划，坚持规划引领，科学指导实施村庄规划建设，为巩固脱贫攻坚成果、促进乡村振兴奠定坚实基础。</t>
  </si>
  <si>
    <t>县自然资源局</t>
  </si>
  <si>
    <t>佐龙镇
城关镇
蔺河镇
石门镇
南宫山镇孟石岭镇滔河镇
堰门镇
大道河镇官元镇</t>
  </si>
  <si>
    <t>乱石沟村
联春村
大湾村
庄房村
双岭村
九台村
联合村
隆兴村
茶农村
古家村</t>
  </si>
  <si>
    <t>全村户数</t>
  </si>
  <si>
    <t>全村人口</t>
  </si>
  <si>
    <t>1、从乡村产业发展、保护修复和综合整治、基础设施和公共服务、村庄安全和防灾减灾等方面，编制“多规合一”实用性村庄规划；2、纳入国土空间规划体系，作为各类国土空间开发保护活动、及进行各项建设活动的法定依据。3、为全省重点帮扶村优先编制“多规合一”实用性村庄规划，推进农村一二三产业融合发展，提升农村人居环境，带动经济发展，吸引人才、投资；4、提升村庄经济水平，实现联农带农富农。</t>
  </si>
  <si>
    <t>1、编制“多规合一”实用性村庄规划，突出规划引领，推进农村一二三产业融合发展，提升农村人居环境，带动经济发展；2、吸引人才、投资，提升村庄经济水平，实现联农带农富农。</t>
  </si>
  <si>
    <t>三、就业创业</t>
  </si>
  <si>
    <t>岚皋县2023年农村技能培训补贴项目</t>
  </si>
  <si>
    <t>脱贫劳动力和搬迁劳动力参加技能培训的，参加创业致富带头人和公益性岗位培训的，按规定给予培训学校培训补贴，按每人每天（每天不少于6个课时）100元给予补贴，培训期限不超过10天。</t>
  </si>
  <si>
    <t>县人社局</t>
  </si>
  <si>
    <t>各镇</t>
  </si>
  <si>
    <t>各村</t>
  </si>
  <si>
    <t>为1800名群众提高生产发展实用技术，提供脱贫后增收的平台和途径，有力激发脱贫户的内生动力，充分调动脱贫户的积极性和主动性，为实现长久脱贫、决胜全面小康提供重要保证。</t>
  </si>
  <si>
    <t>2023年岚皋县乡村公益性岗位补贴项目</t>
  </si>
  <si>
    <t>安置无法离乡、无业可扶、无稳定收入的脱贫未就业劳动力（含监测对象）就业，主要从事护路、护水、基础设施维护等工作，对符合补贴条件的安置对象给予每月/600元的乡村公益性岗位补贴。</t>
  </si>
  <si>
    <t>1、为464户464人脱贫户（含监测对象)提供就业岗位；2、解决路、水等基础设施资产管护力量不够问题；3、按照每月600元给予补助，提升脱贫户（含监测对象)收入水平。</t>
  </si>
  <si>
    <t>1、为464户464人脱贫户（含检测对象)提供就业岗位；2、解决路、水等基础设施资产管护力量不够问题。</t>
  </si>
  <si>
    <t>四、易地搬迁后扶类</t>
  </si>
  <si>
    <t>2023年官元镇集中安置小区配套基础设施改造提升工程</t>
  </si>
  <si>
    <t>1、实施安置小区合计9个单元雨污管网改造。主要建设内容：地面管沟开挖及回填，1000米DN500波纹管雨污管网安装。2、新建公厕一处30平方。</t>
  </si>
  <si>
    <t>县发改局</t>
  </si>
  <si>
    <t>吉安社区</t>
  </si>
  <si>
    <t>1、基础设施直接受益，改善提升安置点基础设施（雨水水管排污能力）；2、项目实施提供务工就业岗位，带动农户务工增收；3、预计农户303户770人，其中脱贫户303户770人受益。4、建成后形成的资产公共部分产权归村集体股份经济合作社。</t>
  </si>
  <si>
    <t>1、基础设施直接受益，改善提升安置点基础设施（雨水水管排污能力）；2、项目实施提供务工就业岗位，带动农户务工增收。</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</si>
</sst>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0_ "/>
  </numFmts>
  <fonts count="48">
    <font>
      <sz val="11"/>
      <color theme="1"/>
      <name val="宋体"/>
      <charset val="134"/>
      <scheme val="minor"/>
    </font>
    <font>
      <sz val="11"/>
      <name val="宋体"/>
      <charset val="134"/>
      <scheme val="minor"/>
    </font>
    <font>
      <sz val="24"/>
      <name val="宋体"/>
      <charset val="134"/>
    </font>
    <font>
      <b/>
      <sz val="24"/>
      <name val="宋体"/>
      <charset val="134"/>
    </font>
    <font>
      <sz val="24"/>
      <name val="宋体"/>
      <charset val="134"/>
      <scheme val="minor"/>
    </font>
    <font>
      <sz val="22"/>
      <name val="宋体"/>
      <charset val="134"/>
      <scheme val="minor"/>
    </font>
    <font>
      <sz val="20"/>
      <name val="宋体"/>
      <charset val="134"/>
      <scheme val="minor"/>
    </font>
    <font>
      <sz val="48"/>
      <name val="方正小标宋简体"/>
      <charset val="134"/>
    </font>
    <font>
      <sz val="22"/>
      <name val="方正小标宋简体"/>
      <charset val="134"/>
    </font>
    <font>
      <b/>
      <sz val="24"/>
      <name val="宋体"/>
      <charset val="134"/>
      <scheme val="minor"/>
    </font>
    <font>
      <b/>
      <sz val="22"/>
      <name val="宋体"/>
      <charset val="134"/>
      <scheme val="minor"/>
    </font>
    <font>
      <sz val="22"/>
      <name val="宋体"/>
      <charset val="134"/>
    </font>
    <font>
      <sz val="24"/>
      <name val="仿宋"/>
      <charset val="134"/>
    </font>
    <font>
      <sz val="22"/>
      <name val="仿宋"/>
      <charset val="134"/>
    </font>
    <font>
      <b/>
      <sz val="22"/>
      <name val="宋体"/>
      <charset val="134"/>
    </font>
    <font>
      <b/>
      <sz val="20"/>
      <name val="宋体"/>
      <charset val="134"/>
      <scheme val="minor"/>
    </font>
    <font>
      <b/>
      <sz val="22"/>
      <name val="仿宋"/>
      <charset val="134"/>
    </font>
    <font>
      <b/>
      <sz val="18"/>
      <name val="宋体"/>
      <charset val="134"/>
    </font>
    <font>
      <sz val="16"/>
      <name val="宋体"/>
      <charset val="134"/>
    </font>
    <font>
      <b/>
      <sz val="24"/>
      <name val="仿宋"/>
      <charset val="134"/>
    </font>
    <font>
      <sz val="11"/>
      <name val="宋体"/>
      <charset val="134"/>
    </font>
    <font>
      <sz val="20"/>
      <name val="宋体"/>
      <charset val="134"/>
    </font>
    <font>
      <b/>
      <sz val="26"/>
      <color theme="1"/>
      <name val="宋体"/>
      <charset val="134"/>
    </font>
    <font>
      <b/>
      <sz val="26"/>
      <color theme="1"/>
      <name val="Times New Roman"/>
      <charset val="134"/>
    </font>
    <font>
      <b/>
      <sz val="16"/>
      <color theme="1"/>
      <name val="宋体"/>
      <charset val="134"/>
    </font>
    <font>
      <b/>
      <sz val="16"/>
      <color theme="1"/>
      <name val="Times New Roman"/>
      <charset val="134"/>
    </font>
    <font>
      <b/>
      <sz val="14"/>
      <name val="宋体"/>
      <charset val="134"/>
    </font>
    <font>
      <sz val="16"/>
      <color theme="1"/>
      <name val="宋体"/>
      <charset val="134"/>
      <scheme val="minor"/>
    </font>
    <font>
      <b/>
      <sz val="14"/>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9" fillId="2" borderId="0" applyNumberFormat="0" applyBorder="0" applyAlignment="0" applyProtection="0">
      <alignment vertical="center"/>
    </xf>
    <xf numFmtId="0" fontId="30"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4" borderId="0" applyNumberFormat="0" applyBorder="0" applyAlignment="0" applyProtection="0">
      <alignment vertical="center"/>
    </xf>
    <xf numFmtId="0" fontId="31" fillId="5" borderId="0" applyNumberFormat="0" applyBorder="0" applyAlignment="0" applyProtection="0">
      <alignment vertical="center"/>
    </xf>
    <xf numFmtId="43" fontId="0" fillId="0" borderId="0" applyFont="0" applyFill="0" applyBorder="0" applyAlignment="0" applyProtection="0">
      <alignment vertical="center"/>
    </xf>
    <xf numFmtId="0" fontId="32" fillId="6"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7" borderId="9" applyNumberFormat="0" applyFont="0" applyAlignment="0" applyProtection="0">
      <alignment vertical="center"/>
    </xf>
    <xf numFmtId="0" fontId="32" fillId="8"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10" applyNumberFormat="0" applyFill="0" applyAlignment="0" applyProtection="0">
      <alignment vertical="center"/>
    </xf>
    <xf numFmtId="0" fontId="40" fillId="0" borderId="10" applyNumberFormat="0" applyFill="0" applyAlignment="0" applyProtection="0">
      <alignment vertical="center"/>
    </xf>
    <xf numFmtId="0" fontId="32" fillId="9" borderId="0" applyNumberFormat="0" applyBorder="0" applyAlignment="0" applyProtection="0">
      <alignment vertical="center"/>
    </xf>
    <xf numFmtId="0" fontId="35" fillId="0" borderId="11" applyNumberFormat="0" applyFill="0" applyAlignment="0" applyProtection="0">
      <alignment vertical="center"/>
    </xf>
    <xf numFmtId="0" fontId="32" fillId="10" borderId="0" applyNumberFormat="0" applyBorder="0" applyAlignment="0" applyProtection="0">
      <alignment vertical="center"/>
    </xf>
    <xf numFmtId="0" fontId="41" fillId="11" borderId="12" applyNumberFormat="0" applyAlignment="0" applyProtection="0">
      <alignment vertical="center"/>
    </xf>
    <xf numFmtId="0" fontId="42" fillId="11" borderId="8" applyNumberFormat="0" applyAlignment="0" applyProtection="0">
      <alignment vertical="center"/>
    </xf>
    <xf numFmtId="0" fontId="43" fillId="12" borderId="13" applyNumberFormat="0" applyAlignment="0" applyProtection="0">
      <alignment vertical="center"/>
    </xf>
    <xf numFmtId="0" fontId="29" fillId="13" borderId="0" applyNumberFormat="0" applyBorder="0" applyAlignment="0" applyProtection="0">
      <alignment vertical="center"/>
    </xf>
    <xf numFmtId="0" fontId="32" fillId="14" borderId="0" applyNumberFormat="0" applyBorder="0" applyAlignment="0" applyProtection="0">
      <alignment vertical="center"/>
    </xf>
    <xf numFmtId="0" fontId="44" fillId="0" borderId="14" applyNumberFormat="0" applyFill="0" applyAlignment="0" applyProtection="0">
      <alignment vertical="center"/>
    </xf>
    <xf numFmtId="0" fontId="45" fillId="0" borderId="15" applyNumberFormat="0" applyFill="0" applyAlignment="0" applyProtection="0">
      <alignment vertical="center"/>
    </xf>
    <xf numFmtId="0" fontId="46" fillId="15" borderId="0" applyNumberFormat="0" applyBorder="0" applyAlignment="0" applyProtection="0">
      <alignment vertical="center"/>
    </xf>
    <xf numFmtId="0" fontId="47" fillId="16" borderId="0" applyNumberFormat="0" applyBorder="0" applyAlignment="0" applyProtection="0">
      <alignment vertical="center"/>
    </xf>
    <xf numFmtId="0" fontId="29" fillId="17" borderId="0" applyNumberFormat="0" applyBorder="0" applyAlignment="0" applyProtection="0">
      <alignment vertical="center"/>
    </xf>
    <xf numFmtId="0" fontId="32"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2" fillId="27" borderId="0" applyNumberFormat="0" applyBorder="0" applyAlignment="0" applyProtection="0">
      <alignment vertical="center"/>
    </xf>
    <xf numFmtId="0" fontId="29"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29" fillId="31" borderId="0" applyNumberFormat="0" applyBorder="0" applyAlignment="0" applyProtection="0">
      <alignment vertical="center"/>
    </xf>
    <xf numFmtId="0" fontId="32" fillId="32" borderId="0" applyNumberFormat="0" applyBorder="0" applyAlignment="0" applyProtection="0">
      <alignment vertical="center"/>
    </xf>
    <xf numFmtId="0" fontId="0" fillId="0" borderId="0">
      <alignment vertical="center"/>
    </xf>
  </cellStyleXfs>
  <cellXfs count="98">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lignment vertical="center"/>
    </xf>
    <xf numFmtId="0" fontId="4" fillId="0" borderId="0" xfId="0" applyFont="1" applyFill="1" applyBorder="1" applyAlignment="1">
      <alignment vertical="center"/>
    </xf>
    <xf numFmtId="0" fontId="5" fillId="0" borderId="0" xfId="0" applyFont="1" applyFill="1">
      <alignment vertical="center"/>
    </xf>
    <xf numFmtId="0" fontId="5" fillId="0" borderId="0" xfId="0" applyFont="1" applyFill="1" applyAlignment="1">
      <alignment horizontal="center" vertical="center"/>
    </xf>
    <xf numFmtId="0" fontId="6" fillId="0" borderId="0" xfId="0" applyNumberFormat="1" applyFont="1" applyFill="1">
      <alignment vertical="center"/>
    </xf>
    <xf numFmtId="0" fontId="7" fillId="0" borderId="0" xfId="0" applyNumberFormat="1" applyFont="1" applyFill="1" applyAlignment="1">
      <alignment horizontal="center" vertical="center" wrapText="1"/>
    </xf>
    <xf numFmtId="0" fontId="7" fillId="0" borderId="0" xfId="0" applyNumberFormat="1" applyFont="1" applyFill="1" applyAlignment="1">
      <alignment horizontal="left" vertical="center" wrapText="1"/>
    </xf>
    <xf numFmtId="0" fontId="8" fillId="0" borderId="0" xfId="0" applyNumberFormat="1" applyFont="1" applyFill="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177" fontId="2" fillId="0" borderId="1" xfId="0" applyNumberFormat="1" applyFont="1" applyFill="1" applyBorder="1" applyAlignment="1">
      <alignment horizontal="justify" vertical="center" wrapText="1"/>
    </xf>
    <xf numFmtId="0" fontId="2" fillId="0" borderId="1" xfId="0" applyFont="1" applyFill="1" applyBorder="1" applyAlignment="1">
      <alignment horizontal="justify" vertical="center" wrapText="1"/>
    </xf>
    <xf numFmtId="177" fontId="2"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justify" vertical="center" wrapText="1"/>
    </xf>
    <xf numFmtId="0" fontId="2"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NumberFormat="1" applyFont="1" applyFill="1" applyBorder="1" applyAlignment="1">
      <alignment horizontal="justify" vertical="center" wrapText="1"/>
    </xf>
    <xf numFmtId="0" fontId="1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12" fillId="0" borderId="1" xfId="0" applyFont="1" applyFill="1" applyBorder="1" applyAlignment="1">
      <alignment horizontal="justify" vertical="center" wrapText="1"/>
    </xf>
    <xf numFmtId="177"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2" fillId="0" borderId="1" xfId="49"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2" fillId="0" borderId="1" xfId="49"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justify" vertical="center" wrapText="1"/>
    </xf>
    <xf numFmtId="176" fontId="11" fillId="0" borderId="1" xfId="0" applyNumberFormat="1" applyFont="1" applyFill="1" applyBorder="1" applyAlignment="1">
      <alignment horizontal="justify" vertical="center" wrapText="1"/>
    </xf>
    <xf numFmtId="176" fontId="11"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14"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justify" vertical="center" wrapText="1"/>
    </xf>
    <xf numFmtId="0" fontId="14"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3" fillId="0" borderId="1" xfId="49" applyNumberFormat="1" applyFont="1" applyFill="1" applyBorder="1" applyAlignment="1" applyProtection="1">
      <alignment horizontal="center" vertical="center" wrapText="1"/>
    </xf>
    <xf numFmtId="0" fontId="2" fillId="0" borderId="1" xfId="49" applyNumberFormat="1" applyFont="1" applyFill="1" applyBorder="1" applyAlignment="1" applyProtection="1">
      <alignment horizontal="center" vertical="center" wrapText="1"/>
    </xf>
    <xf numFmtId="0" fontId="14" fillId="0" borderId="1" xfId="49" applyNumberFormat="1" applyFont="1" applyFill="1" applyBorder="1" applyAlignment="1" applyProtection="1">
      <alignment horizontal="center" vertical="center" wrapText="1"/>
    </xf>
    <xf numFmtId="0" fontId="10" fillId="0" borderId="1" xfId="0" applyNumberFormat="1" applyFont="1" applyFill="1" applyBorder="1" applyAlignment="1">
      <alignment horizontal="center" vertical="center"/>
    </xf>
    <xf numFmtId="0" fontId="2" fillId="0" borderId="1" xfId="49"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8" fillId="0" borderId="0" xfId="0" applyFont="1" applyFill="1">
      <alignment vertical="center"/>
    </xf>
    <xf numFmtId="0" fontId="12" fillId="0" borderId="1" xfId="0" applyNumberFormat="1" applyFont="1" applyFill="1" applyBorder="1" applyAlignment="1">
      <alignment horizontal="left" vertical="center" wrapText="1"/>
    </xf>
    <xf numFmtId="0" fontId="19"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177" fontId="12" fillId="0" borderId="1" xfId="0" applyNumberFormat="1" applyFont="1" applyFill="1" applyBorder="1" applyAlignment="1">
      <alignment horizontal="left" vertical="center" wrapText="1"/>
    </xf>
    <xf numFmtId="0" fontId="20" fillId="0" borderId="0" xfId="0" applyFont="1" applyFill="1" applyAlignment="1">
      <alignment vertical="center"/>
    </xf>
    <xf numFmtId="0" fontId="17" fillId="0" borderId="0" xfId="0" applyFont="1" applyFill="1" applyAlignment="1">
      <alignment horizontal="center" vertical="center" wrapText="1"/>
    </xf>
    <xf numFmtId="0" fontId="4" fillId="0" borderId="1" xfId="0" applyFont="1" applyFill="1" applyBorder="1" applyAlignment="1">
      <alignment horizontal="left" vertical="center"/>
    </xf>
    <xf numFmtId="177" fontId="2" fillId="0" borderId="1" xfId="49" applyNumberFormat="1" applyFont="1" applyFill="1" applyBorder="1" applyAlignment="1">
      <alignment horizontal="justify" vertical="center" wrapText="1"/>
    </xf>
    <xf numFmtId="0" fontId="2" fillId="0" borderId="1" xfId="0" applyFont="1" applyFill="1" applyBorder="1" applyAlignment="1" applyProtection="1">
      <alignment horizontal="justify" vertical="center" wrapText="1"/>
    </xf>
    <xf numFmtId="0" fontId="4" fillId="0" borderId="1" xfId="0" applyNumberFormat="1" applyFont="1" applyFill="1" applyBorder="1" applyAlignment="1">
      <alignment horizontal="center" vertical="center" wrapText="1"/>
    </xf>
    <xf numFmtId="0" fontId="11" fillId="0" borderId="1" xfId="49" applyFont="1" applyFill="1" applyBorder="1" applyAlignment="1">
      <alignment horizontal="center" vertical="center" wrapText="1"/>
    </xf>
    <xf numFmtId="0" fontId="11" fillId="0" borderId="1" xfId="0" applyFont="1" applyFill="1" applyBorder="1" applyAlignment="1" applyProtection="1">
      <alignment horizontal="justify" vertical="center" wrapText="1"/>
    </xf>
    <xf numFmtId="49" fontId="3" fillId="0" borderId="1" xfId="0" applyNumberFormat="1" applyFont="1" applyFill="1" applyBorder="1" applyAlignment="1">
      <alignment horizontal="justify" vertical="center" wrapText="1"/>
    </xf>
    <xf numFmtId="49" fontId="14"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xf>
    <xf numFmtId="177" fontId="3" fillId="0" borderId="1" xfId="0" applyNumberFormat="1" applyFont="1" applyFill="1" applyBorder="1" applyAlignment="1">
      <alignment horizontal="left" vertical="center" wrapText="1"/>
    </xf>
    <xf numFmtId="0" fontId="1" fillId="0" borderId="0" xfId="0" applyFont="1" applyFill="1" applyBorder="1" applyAlignment="1">
      <alignment vertical="center"/>
    </xf>
    <xf numFmtId="0" fontId="21" fillId="0" borderId="0" xfId="0" applyFont="1" applyFill="1">
      <alignmen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 xfId="0" applyFont="1" applyBorder="1" applyAlignment="1">
      <alignment horizontal="center" vertical="center" wrapText="1"/>
    </xf>
    <xf numFmtId="0" fontId="24" fillId="0" borderId="1" xfId="0" applyFont="1" applyBorder="1" applyAlignment="1">
      <alignmen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7" fillId="0" borderId="0" xfId="0" applyFont="1" applyAlignment="1">
      <alignment horizontal="left" vertical="center" wrapText="1"/>
    </xf>
    <xf numFmtId="0" fontId="28" fillId="0" borderId="1" xfId="0" applyNumberFormat="1" applyFont="1" applyFill="1" applyBorder="1" applyAlignment="1">
      <alignment horizontal="center" vertical="center" wrapText="1"/>
    </xf>
    <xf numFmtId="0" fontId="0" fillId="0" borderId="1" xfId="0"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showZeros="0" zoomScale="80" zoomScaleNormal="80" workbookViewId="0">
      <selection activeCell="A26" sqref="A26"/>
    </sheetView>
  </sheetViews>
  <sheetFormatPr defaultColWidth="9" defaultRowHeight="13.5"/>
  <cols>
    <col min="1" max="1" width="41.7583333333333" customWidth="1"/>
    <col min="2" max="10" width="13.3833333333333" customWidth="1"/>
    <col min="11" max="11" width="12" customWidth="1"/>
  </cols>
  <sheetData>
    <row r="1" ht="56" customHeight="1" spans="1:11">
      <c r="A1" s="82" t="s">
        <v>0</v>
      </c>
      <c r="B1" s="83"/>
      <c r="C1" s="83"/>
      <c r="D1" s="83"/>
      <c r="E1" s="83"/>
      <c r="F1" s="83"/>
      <c r="G1" s="83"/>
      <c r="H1" s="83"/>
      <c r="I1" s="83"/>
      <c r="J1" s="83"/>
      <c r="K1" s="83"/>
    </row>
    <row r="2" ht="45" customHeight="1" spans="1:11">
      <c r="A2" s="84" t="s">
        <v>1</v>
      </c>
      <c r="B2" s="84" t="s">
        <v>2</v>
      </c>
      <c r="C2" s="85" t="s">
        <v>3</v>
      </c>
      <c r="D2" s="86"/>
      <c r="E2" s="86"/>
      <c r="F2" s="87"/>
      <c r="G2" s="85" t="s">
        <v>4</v>
      </c>
      <c r="H2" s="86"/>
      <c r="I2" s="86"/>
      <c r="J2" s="87"/>
      <c r="K2" s="89" t="s">
        <v>5</v>
      </c>
    </row>
    <row r="3" ht="32" customHeight="1" spans="1:11">
      <c r="A3" s="88"/>
      <c r="B3" s="88"/>
      <c r="C3" s="89" t="s">
        <v>6</v>
      </c>
      <c r="D3" s="89" t="s">
        <v>7</v>
      </c>
      <c r="E3" s="89" t="s">
        <v>8</v>
      </c>
      <c r="F3" s="89" t="s">
        <v>9</v>
      </c>
      <c r="G3" s="84" t="s">
        <v>10</v>
      </c>
      <c r="H3" s="84" t="s">
        <v>11</v>
      </c>
      <c r="I3" s="85" t="s">
        <v>12</v>
      </c>
      <c r="J3" s="87"/>
      <c r="K3" s="91"/>
    </row>
    <row r="4" ht="40" customHeight="1" spans="1:11">
      <c r="A4" s="90"/>
      <c r="B4" s="90"/>
      <c r="C4" s="91"/>
      <c r="D4" s="92"/>
      <c r="E4" s="92"/>
      <c r="F4" s="91"/>
      <c r="G4" s="90"/>
      <c r="H4" s="90"/>
      <c r="I4" s="89" t="s">
        <v>10</v>
      </c>
      <c r="J4" s="89" t="s">
        <v>11</v>
      </c>
      <c r="K4" s="91"/>
    </row>
    <row r="5" ht="40" customHeight="1" spans="1:11">
      <c r="A5" s="93" t="s">
        <v>6</v>
      </c>
      <c r="B5" s="93">
        <f>明细表!B5</f>
        <v>69</v>
      </c>
      <c r="C5" s="93">
        <f>明细表!J5</f>
        <v>6192.4</v>
      </c>
      <c r="D5" s="93">
        <f>明细表!K5</f>
        <v>5062.4</v>
      </c>
      <c r="E5" s="93">
        <f>明细表!L5</f>
        <v>20</v>
      </c>
      <c r="F5" s="93">
        <f>明细表!M5</f>
        <v>1110</v>
      </c>
      <c r="G5" s="93">
        <f>明细表!N5</f>
        <v>10705</v>
      </c>
      <c r="H5" s="93">
        <f>明细表!O5</f>
        <v>26639</v>
      </c>
      <c r="I5" s="93">
        <f>明细表!P5</f>
        <v>5767</v>
      </c>
      <c r="J5" s="93">
        <f>明细表!Q5</f>
        <v>12543</v>
      </c>
      <c r="K5" s="96"/>
    </row>
    <row r="6" ht="40" customHeight="1" spans="1:11">
      <c r="A6" s="94" t="str">
        <f>明细表!A6</f>
        <v>一、产业发展类</v>
      </c>
      <c r="B6" s="93">
        <f>明细表!B6</f>
        <v>46</v>
      </c>
      <c r="C6" s="93">
        <f>明细表!J6</f>
        <v>4307</v>
      </c>
      <c r="D6" s="93">
        <f>明细表!K6</f>
        <v>3177</v>
      </c>
      <c r="E6" s="93">
        <f>明细表!L6</f>
        <v>20</v>
      </c>
      <c r="F6" s="93">
        <f>明细表!M6</f>
        <v>1110</v>
      </c>
      <c r="G6" s="93">
        <f>明细表!N6</f>
        <v>5627</v>
      </c>
      <c r="H6" s="93">
        <f>明细表!O6</f>
        <v>15635</v>
      </c>
      <c r="I6" s="93">
        <f>明细表!P6</f>
        <v>2497</v>
      </c>
      <c r="J6" s="93">
        <f>明细表!Q6</f>
        <v>6866</v>
      </c>
      <c r="K6" s="96"/>
    </row>
    <row r="7" ht="40" customHeight="1" spans="1:11">
      <c r="A7" s="94" t="str">
        <f>明细表!A7</f>
        <v>（一）种植养殖加工服务</v>
      </c>
      <c r="B7" s="93">
        <f>明细表!B7</f>
        <v>22</v>
      </c>
      <c r="C7" s="93">
        <f>明细表!J7</f>
        <v>1512</v>
      </c>
      <c r="D7" s="93">
        <f>明细表!K7</f>
        <v>1002</v>
      </c>
      <c r="E7" s="93">
        <f>明细表!L7</f>
        <v>0</v>
      </c>
      <c r="F7" s="93">
        <f>明细表!M7</f>
        <v>510</v>
      </c>
      <c r="G7" s="93">
        <f>明细表!N7</f>
        <v>1023</v>
      </c>
      <c r="H7" s="93">
        <f>明细表!O7</f>
        <v>2700</v>
      </c>
      <c r="I7" s="93">
        <f>明细表!P7</f>
        <v>499</v>
      </c>
      <c r="J7" s="93">
        <f>明细表!Q7</f>
        <v>1086</v>
      </c>
      <c r="K7" s="96"/>
    </row>
    <row r="8" ht="36" customHeight="1" spans="1:11">
      <c r="A8" s="94" t="str">
        <f>明细表!A8</f>
        <v>（1）魔芋产业</v>
      </c>
      <c r="B8" s="93">
        <f>明细表!B8</f>
        <v>3</v>
      </c>
      <c r="C8" s="93">
        <f>明细表!J8</f>
        <v>396</v>
      </c>
      <c r="D8" s="93">
        <f>明细表!K8</f>
        <v>296</v>
      </c>
      <c r="E8" s="93">
        <f>明细表!L8</f>
        <v>0</v>
      </c>
      <c r="F8" s="93">
        <f>明细表!M8</f>
        <v>100</v>
      </c>
      <c r="G8" s="93">
        <f>明细表!N8</f>
        <v>389</v>
      </c>
      <c r="H8" s="93">
        <f>明细表!O8</f>
        <v>1225</v>
      </c>
      <c r="I8" s="93">
        <f>明细表!P8</f>
        <v>187</v>
      </c>
      <c r="J8" s="93">
        <f>明细表!Q8</f>
        <v>543</v>
      </c>
      <c r="K8" s="96"/>
    </row>
    <row r="9" ht="36" customHeight="1" spans="1:11">
      <c r="A9" s="94" t="str">
        <f>明细表!A12</f>
        <v>（2）茶叶产业</v>
      </c>
      <c r="B9" s="93">
        <f>明细表!B12</f>
        <v>2</v>
      </c>
      <c r="C9" s="93">
        <f>明细表!J12</f>
        <v>390</v>
      </c>
      <c r="D9" s="93">
        <f>明细表!K12</f>
        <v>110</v>
      </c>
      <c r="E9" s="93">
        <f>明细表!L12</f>
        <v>0</v>
      </c>
      <c r="F9" s="93">
        <f>明细表!M12</f>
        <v>280</v>
      </c>
      <c r="G9" s="93">
        <f>明细表!N12</f>
        <v>70</v>
      </c>
      <c r="H9" s="93">
        <f>明细表!O12</f>
        <v>192</v>
      </c>
      <c r="I9" s="93">
        <f>明细表!P12</f>
        <v>25</v>
      </c>
      <c r="J9" s="93">
        <f>明细表!Q12</f>
        <v>68</v>
      </c>
      <c r="K9" s="96"/>
    </row>
    <row r="10" ht="36" customHeight="1" spans="1:11">
      <c r="A10" s="94" t="str">
        <f>明细表!A15</f>
        <v>（3）畜牧产业</v>
      </c>
      <c r="B10" s="93">
        <f>明细表!B15</f>
        <v>1</v>
      </c>
      <c r="C10" s="93">
        <f>明细表!J15</f>
        <v>160</v>
      </c>
      <c r="D10" s="93">
        <f>明细表!K15</f>
        <v>50</v>
      </c>
      <c r="E10" s="93">
        <f>明细表!L15</f>
        <v>0</v>
      </c>
      <c r="F10" s="93">
        <f>明细表!M15</f>
        <v>110</v>
      </c>
      <c r="G10" s="93">
        <f>明细表!N15</f>
        <v>30</v>
      </c>
      <c r="H10" s="93">
        <f>明细表!O15</f>
        <v>70</v>
      </c>
      <c r="I10" s="93">
        <f>明细表!P15</f>
        <v>10</v>
      </c>
      <c r="J10" s="93">
        <f>明细表!Q15</f>
        <v>26</v>
      </c>
      <c r="K10" s="96"/>
    </row>
    <row r="11" ht="36" customHeight="1" spans="1:11">
      <c r="A11" s="94" t="str">
        <f>明细表!A17</f>
        <v>（4）渔业产业</v>
      </c>
      <c r="B11" s="93">
        <f>明细表!B17</f>
        <v>1</v>
      </c>
      <c r="C11" s="93">
        <f>明细表!J17</f>
        <v>30</v>
      </c>
      <c r="D11" s="93">
        <f>明细表!K17</f>
        <v>10</v>
      </c>
      <c r="E11" s="93">
        <f>明细表!L17</f>
        <v>0</v>
      </c>
      <c r="F11" s="93">
        <f>明细表!M17</f>
        <v>20</v>
      </c>
      <c r="G11" s="93">
        <f>明细表!N17</f>
        <v>10</v>
      </c>
      <c r="H11" s="93">
        <f>明细表!O17</f>
        <v>25</v>
      </c>
      <c r="I11" s="93">
        <f>明细表!P17</f>
        <v>3</v>
      </c>
      <c r="J11" s="93">
        <f>明细表!Q17</f>
        <v>8</v>
      </c>
      <c r="K11" s="96"/>
    </row>
    <row r="12" ht="36" customHeight="1" spans="1:11">
      <c r="A12" s="94" t="str">
        <f>明细表!A19</f>
        <v>（5）富硒蔬菜、粮油</v>
      </c>
      <c r="B12" s="93">
        <f>明细表!B19</f>
        <v>12</v>
      </c>
      <c r="C12" s="93">
        <f>明细表!J19</f>
        <v>485</v>
      </c>
      <c r="D12" s="93">
        <f>明细表!K19</f>
        <v>485</v>
      </c>
      <c r="E12" s="93">
        <f>明细表!L19</f>
        <v>0</v>
      </c>
      <c r="F12" s="93">
        <f>明细表!M19</f>
        <v>0</v>
      </c>
      <c r="G12" s="93">
        <f>明细表!N19</f>
        <v>454</v>
      </c>
      <c r="H12" s="93">
        <f>明细表!O19</f>
        <v>1039</v>
      </c>
      <c r="I12" s="93">
        <f>明细表!P19</f>
        <v>219</v>
      </c>
      <c r="J12" s="93">
        <f>明细表!Q19</f>
        <v>321</v>
      </c>
      <c r="K12" s="96"/>
    </row>
    <row r="13" ht="36" customHeight="1" spans="1:11">
      <c r="A13" s="94" t="str">
        <f>明细表!A32</f>
        <v>（6）特色产业</v>
      </c>
      <c r="B13" s="93">
        <f>明细表!B32</f>
        <v>3</v>
      </c>
      <c r="C13" s="93">
        <f>明细表!J32</f>
        <v>51</v>
      </c>
      <c r="D13" s="93">
        <f>明细表!K32</f>
        <v>51</v>
      </c>
      <c r="E13" s="93">
        <f>明细表!L32</f>
        <v>0</v>
      </c>
      <c r="F13" s="93">
        <f>明细表!M32</f>
        <v>0</v>
      </c>
      <c r="G13" s="93">
        <f>明细表!N32</f>
        <v>70</v>
      </c>
      <c r="H13" s="93">
        <f>明细表!O32</f>
        <v>149</v>
      </c>
      <c r="I13" s="93">
        <f>明细表!P32</f>
        <v>55</v>
      </c>
      <c r="J13" s="93">
        <f>明细表!Q32</f>
        <v>120</v>
      </c>
      <c r="K13" s="97"/>
    </row>
    <row r="14" ht="40" customHeight="1" spans="1:11">
      <c r="A14" s="94" t="str">
        <f>明细表!A36</f>
        <v>（二）产业延链补链延伸类</v>
      </c>
      <c r="B14" s="93">
        <f>明细表!B36</f>
        <v>2</v>
      </c>
      <c r="C14" s="93">
        <f>明细表!J36</f>
        <v>800</v>
      </c>
      <c r="D14" s="93">
        <f>明细表!K36</f>
        <v>200</v>
      </c>
      <c r="E14" s="93">
        <f>明细表!L36</f>
        <v>0</v>
      </c>
      <c r="F14" s="93">
        <f>明细表!M36</f>
        <v>600</v>
      </c>
      <c r="G14" s="93">
        <f>明细表!N36</f>
        <v>157</v>
      </c>
      <c r="H14" s="93">
        <f>明细表!O36</f>
        <v>310</v>
      </c>
      <c r="I14" s="93">
        <f>明细表!P36</f>
        <v>81</v>
      </c>
      <c r="J14" s="93">
        <f>明细表!Q36</f>
        <v>202</v>
      </c>
      <c r="K14" s="97"/>
    </row>
    <row r="15" ht="40" customHeight="1" spans="1:11">
      <c r="A15" s="94" t="str">
        <f>明细表!A39</f>
        <v>（三）集体经济类</v>
      </c>
      <c r="B15" s="93">
        <f>明细表!B39</f>
        <v>13</v>
      </c>
      <c r="C15" s="93">
        <f>明细表!J39</f>
        <v>923</v>
      </c>
      <c r="D15" s="93">
        <f>明细表!K39</f>
        <v>903</v>
      </c>
      <c r="E15" s="93">
        <f>明细表!L39</f>
        <v>20</v>
      </c>
      <c r="F15" s="93">
        <f>明细表!M39</f>
        <v>0</v>
      </c>
      <c r="G15" s="93">
        <f>明细表!N39</f>
        <v>3805</v>
      </c>
      <c r="H15" s="93">
        <f>明细表!O39</f>
        <v>10927</v>
      </c>
      <c r="I15" s="93">
        <f>明细表!P39</f>
        <v>1641</v>
      </c>
      <c r="J15" s="93">
        <f>明细表!Q39</f>
        <v>4774</v>
      </c>
      <c r="K15" s="97"/>
    </row>
    <row r="16" ht="40" customHeight="1" spans="1:11">
      <c r="A16" s="94" t="str">
        <f>明细表!A53</f>
        <v>（四）休闲农业与乡村旅游</v>
      </c>
      <c r="B16" s="93">
        <f>明细表!B53</f>
        <v>2</v>
      </c>
      <c r="C16" s="93">
        <f>明细表!J53</f>
        <v>400</v>
      </c>
      <c r="D16" s="93">
        <f>明细表!K53</f>
        <v>400</v>
      </c>
      <c r="E16" s="93">
        <f>明细表!L53</f>
        <v>0</v>
      </c>
      <c r="F16" s="93">
        <f>明细表!M53</f>
        <v>0</v>
      </c>
      <c r="G16" s="93">
        <f>明细表!N53</f>
        <v>132</v>
      </c>
      <c r="H16" s="93">
        <f>明细表!O53</f>
        <v>400</v>
      </c>
      <c r="I16" s="93">
        <f>明细表!P53</f>
        <v>36</v>
      </c>
      <c r="J16" s="93">
        <f>明细表!Q53</f>
        <v>113</v>
      </c>
      <c r="K16" s="97"/>
    </row>
    <row r="17" ht="40" customHeight="1" spans="1:11">
      <c r="A17" s="94" t="str">
        <f>明细表!A56</f>
        <v>（五）产业配套设施建设</v>
      </c>
      <c r="B17" s="93">
        <f>明细表!B56</f>
        <v>7</v>
      </c>
      <c r="C17" s="93">
        <f>明细表!J56</f>
        <v>672</v>
      </c>
      <c r="D17" s="93">
        <f>明细表!K56</f>
        <v>672</v>
      </c>
      <c r="E17" s="93">
        <f>明细表!L56</f>
        <v>0</v>
      </c>
      <c r="F17" s="93">
        <f>明细表!M56</f>
        <v>0</v>
      </c>
      <c r="G17" s="93">
        <f>明细表!N56</f>
        <v>510</v>
      </c>
      <c r="H17" s="93">
        <f>明细表!O56</f>
        <v>1298</v>
      </c>
      <c r="I17" s="93">
        <f>明细表!P56</f>
        <v>240</v>
      </c>
      <c r="J17" s="93">
        <f>明细表!Q56</f>
        <v>691</v>
      </c>
      <c r="K17" s="97"/>
    </row>
    <row r="18" ht="36" customHeight="1" spans="1:11">
      <c r="A18" s="94" t="str">
        <f>明细表!A57</f>
        <v>（1）园区内产业道路</v>
      </c>
      <c r="B18" s="93">
        <f>明细表!B57</f>
        <v>6</v>
      </c>
      <c r="C18" s="93">
        <f>明细表!J57</f>
        <v>610</v>
      </c>
      <c r="D18" s="93">
        <f>明细表!K57</f>
        <v>610</v>
      </c>
      <c r="E18" s="93">
        <f>明细表!L57</f>
        <v>0</v>
      </c>
      <c r="F18" s="93">
        <f>明细表!M57</f>
        <v>0</v>
      </c>
      <c r="G18" s="93">
        <f>明细表!N57</f>
        <v>459</v>
      </c>
      <c r="H18" s="93">
        <f>明细表!O57</f>
        <v>1143</v>
      </c>
      <c r="I18" s="93">
        <f>明细表!P57</f>
        <v>230</v>
      </c>
      <c r="J18" s="93">
        <f>明细表!Q57</f>
        <v>659</v>
      </c>
      <c r="K18" s="97"/>
    </row>
    <row r="19" ht="36" customHeight="1" spans="1:11">
      <c r="A19" s="94" t="str">
        <f>明细表!A64</f>
        <v>（2）小型农田水利设施建设</v>
      </c>
      <c r="B19" s="93">
        <f>明细表!B64</f>
        <v>1</v>
      </c>
      <c r="C19" s="93">
        <f>明细表!J64</f>
        <v>62</v>
      </c>
      <c r="D19" s="93">
        <f>明细表!K64</f>
        <v>62</v>
      </c>
      <c r="E19" s="93">
        <f>明细表!L64</f>
        <v>0</v>
      </c>
      <c r="F19" s="93">
        <f>明细表!M64</f>
        <v>0</v>
      </c>
      <c r="G19" s="93">
        <f>明细表!N64</f>
        <v>51</v>
      </c>
      <c r="H19" s="93">
        <f>明细表!O64</f>
        <v>155</v>
      </c>
      <c r="I19" s="93">
        <f>明细表!P64</f>
        <v>10</v>
      </c>
      <c r="J19" s="93">
        <f>明细表!Q64</f>
        <v>32</v>
      </c>
      <c r="K19" s="97"/>
    </row>
    <row r="20" ht="40" customHeight="1" spans="1:11">
      <c r="A20" s="94" t="str">
        <f>明细表!A66</f>
        <v>二、乡村建设类</v>
      </c>
      <c r="B20" s="93">
        <f>明细表!B66</f>
        <v>20</v>
      </c>
      <c r="C20" s="93">
        <f>明细表!J66</f>
        <v>1584</v>
      </c>
      <c r="D20" s="93">
        <f>明细表!K66</f>
        <v>1584</v>
      </c>
      <c r="E20" s="93">
        <f>明细表!L66</f>
        <v>0</v>
      </c>
      <c r="F20" s="93">
        <f>明细表!M66</f>
        <v>0</v>
      </c>
      <c r="G20" s="93">
        <f>明细表!N66</f>
        <v>2511</v>
      </c>
      <c r="H20" s="93">
        <f>明细表!O66</f>
        <v>7970</v>
      </c>
      <c r="I20" s="93">
        <f>明细表!P66</f>
        <v>1003</v>
      </c>
      <c r="J20" s="93">
        <f>明细表!Q66</f>
        <v>2943</v>
      </c>
      <c r="K20" s="97"/>
    </row>
    <row r="21" ht="40" customHeight="1" spans="1:11">
      <c r="A21" s="94" t="str">
        <f>明细表!A67</f>
        <v>（一）安全饮水安全饮水成果巩固</v>
      </c>
      <c r="B21" s="93">
        <f>明细表!B67</f>
        <v>3</v>
      </c>
      <c r="C21" s="93">
        <f>明细表!J67</f>
        <v>50</v>
      </c>
      <c r="D21" s="93">
        <f>明细表!K67</f>
        <v>50</v>
      </c>
      <c r="E21" s="93">
        <f>明细表!L67</f>
        <v>0</v>
      </c>
      <c r="F21" s="93">
        <f>明细表!M67</f>
        <v>0</v>
      </c>
      <c r="G21" s="93">
        <f>明细表!N67</f>
        <v>238</v>
      </c>
      <c r="H21" s="93">
        <f>明细表!O67</f>
        <v>724</v>
      </c>
      <c r="I21" s="93">
        <f>明细表!P67</f>
        <v>57</v>
      </c>
      <c r="J21" s="93">
        <f>明细表!Q67</f>
        <v>135</v>
      </c>
      <c r="K21" s="97"/>
    </row>
    <row r="22" ht="40" customHeight="1" spans="1:11">
      <c r="A22" s="94" t="str">
        <f>明细表!A71</f>
        <v>（二）农村道路建设（通村路、通户路、小型桥梁）</v>
      </c>
      <c r="B22" s="93">
        <f>明细表!B71</f>
        <v>9</v>
      </c>
      <c r="C22" s="93">
        <f>明细表!J71</f>
        <v>965</v>
      </c>
      <c r="D22" s="93">
        <f>明细表!K71</f>
        <v>965</v>
      </c>
      <c r="E22" s="93">
        <f>明细表!L71</f>
        <v>0</v>
      </c>
      <c r="F22" s="93">
        <f>明细表!M71</f>
        <v>0</v>
      </c>
      <c r="G22" s="93">
        <f>明细表!N71</f>
        <v>1861</v>
      </c>
      <c r="H22" s="93">
        <f>明细表!O71</f>
        <v>6016</v>
      </c>
      <c r="I22" s="93">
        <f>明细表!P71</f>
        <v>767</v>
      </c>
      <c r="J22" s="93">
        <f>明细表!Q71</f>
        <v>2331</v>
      </c>
      <c r="K22" s="97"/>
    </row>
    <row r="23" ht="40" customHeight="1" spans="1:11">
      <c r="A23" s="94" t="str">
        <f>明细表!A81</f>
        <v>（三）人居环境整治</v>
      </c>
      <c r="B23" s="93">
        <f>明细表!B81</f>
        <v>7</v>
      </c>
      <c r="C23" s="93">
        <f>明细表!J81</f>
        <v>351</v>
      </c>
      <c r="D23" s="93">
        <f>明细表!K81</f>
        <v>351</v>
      </c>
      <c r="E23" s="93">
        <f>明细表!L81</f>
        <v>0</v>
      </c>
      <c r="F23" s="93">
        <f>明细表!M81</f>
        <v>0</v>
      </c>
      <c r="G23" s="93">
        <f>明细表!N81</f>
        <v>412</v>
      </c>
      <c r="H23" s="93">
        <f>明细表!O81</f>
        <v>1230</v>
      </c>
      <c r="I23" s="93">
        <f>明细表!P81</f>
        <v>179</v>
      </c>
      <c r="J23" s="93">
        <f>明细表!Q81</f>
        <v>477</v>
      </c>
      <c r="K23" s="97"/>
    </row>
    <row r="24" ht="36" customHeight="1" spans="1:11">
      <c r="A24" s="94" t="str">
        <f>明细表!A82</f>
        <v>（1）农村污水治理</v>
      </c>
      <c r="B24" s="93">
        <f>明细表!B82</f>
        <v>2</v>
      </c>
      <c r="C24" s="93">
        <f>明细表!J82</f>
        <v>36</v>
      </c>
      <c r="D24" s="93">
        <f>明细表!K82</f>
        <v>36</v>
      </c>
      <c r="E24" s="93">
        <f>明细表!L82</f>
        <v>0</v>
      </c>
      <c r="F24" s="93">
        <f>明细表!M82</f>
        <v>0</v>
      </c>
      <c r="G24" s="93">
        <f>明细表!N82</f>
        <v>125</v>
      </c>
      <c r="H24" s="93">
        <f>明细表!O82</f>
        <v>432</v>
      </c>
      <c r="I24" s="93">
        <f>明细表!P82</f>
        <v>19</v>
      </c>
      <c r="J24" s="93">
        <f>明细表!Q82</f>
        <v>44</v>
      </c>
      <c r="K24" s="97"/>
    </row>
    <row r="25" ht="36" customHeight="1" spans="1:11">
      <c r="A25" s="94" t="str">
        <f>明细表!A85</f>
        <v>（2）村容村貌提升</v>
      </c>
      <c r="B25" s="93">
        <f>明细表!B85</f>
        <v>5</v>
      </c>
      <c r="C25" s="93">
        <f>明细表!J85</f>
        <v>315</v>
      </c>
      <c r="D25" s="93">
        <f>明细表!K85</f>
        <v>315</v>
      </c>
      <c r="E25" s="93">
        <f>明细表!L85</f>
        <v>0</v>
      </c>
      <c r="F25" s="93">
        <f>明细表!M85</f>
        <v>0</v>
      </c>
      <c r="G25" s="93">
        <f>明细表!N85</f>
        <v>287</v>
      </c>
      <c r="H25" s="93">
        <f>明细表!O85</f>
        <v>798</v>
      </c>
      <c r="I25" s="93">
        <f>明细表!P85</f>
        <v>160</v>
      </c>
      <c r="J25" s="93">
        <f>明细表!Q85</f>
        <v>433</v>
      </c>
      <c r="K25" s="97"/>
    </row>
    <row r="26" ht="40" customHeight="1" spans="1:11">
      <c r="A26" s="94" t="str">
        <f>明细表!A91</f>
        <v>（四）村庄规划编制</v>
      </c>
      <c r="B26" s="93">
        <f>明细表!B91</f>
        <v>1</v>
      </c>
      <c r="C26" s="93">
        <f>明细表!J91</f>
        <v>218</v>
      </c>
      <c r="D26" s="93">
        <f>明细表!K91</f>
        <v>218</v>
      </c>
      <c r="E26" s="93">
        <f>明细表!L91</f>
        <v>0</v>
      </c>
      <c r="F26" s="93">
        <f>明细表!M91</f>
        <v>0</v>
      </c>
      <c r="G26" s="93">
        <f>明细表!N91</f>
        <v>0</v>
      </c>
      <c r="H26" s="93">
        <f>明细表!O91</f>
        <v>0</v>
      </c>
      <c r="I26" s="93">
        <f>明细表!P91</f>
        <v>0</v>
      </c>
      <c r="J26" s="93">
        <f>明细表!Q91</f>
        <v>0</v>
      </c>
      <c r="K26" s="97"/>
    </row>
    <row r="27" ht="40" customHeight="1" spans="1:11">
      <c r="A27" s="94" t="str">
        <f>明细表!A93</f>
        <v>三、就业创业</v>
      </c>
      <c r="B27" s="93">
        <f>明细表!B93</f>
        <v>2</v>
      </c>
      <c r="C27" s="93">
        <f>明细表!J93</f>
        <v>251.4</v>
      </c>
      <c r="D27" s="93">
        <f>明细表!K93</f>
        <v>251.4</v>
      </c>
      <c r="E27" s="93">
        <f>明细表!L93</f>
        <v>0</v>
      </c>
      <c r="F27" s="93">
        <f>明细表!M93</f>
        <v>0</v>
      </c>
      <c r="G27" s="93">
        <f>明细表!N93</f>
        <v>2264</v>
      </c>
      <c r="H27" s="93">
        <f>明细表!O93</f>
        <v>2264</v>
      </c>
      <c r="I27" s="93">
        <f>明细表!P93</f>
        <v>1964</v>
      </c>
      <c r="J27" s="93">
        <f>明细表!Q93</f>
        <v>1964</v>
      </c>
      <c r="K27" s="97"/>
    </row>
    <row r="28" ht="40" customHeight="1" spans="1:11">
      <c r="A28" s="94" t="str">
        <f>明细表!A96</f>
        <v>四、易地搬迁后扶类</v>
      </c>
      <c r="B28" s="93">
        <f>明细表!B96</f>
        <v>1</v>
      </c>
      <c r="C28" s="93">
        <f>明细表!J96</f>
        <v>50</v>
      </c>
      <c r="D28" s="93">
        <f>明细表!K96</f>
        <v>50</v>
      </c>
      <c r="E28" s="93">
        <f>明细表!L96</f>
        <v>0</v>
      </c>
      <c r="F28" s="93">
        <f>明细表!M96</f>
        <v>0</v>
      </c>
      <c r="G28" s="93">
        <f>明细表!N96</f>
        <v>303</v>
      </c>
      <c r="H28" s="93">
        <f>明细表!O96</f>
        <v>770</v>
      </c>
      <c r="I28" s="93">
        <f>明细表!P96</f>
        <v>303</v>
      </c>
      <c r="J28" s="93">
        <f>明细表!Q96</f>
        <v>770</v>
      </c>
      <c r="K28" s="97"/>
    </row>
    <row r="29" ht="66" customHeight="1" spans="1:11">
      <c r="A29" s="95"/>
      <c r="B29" s="95"/>
      <c r="C29" s="95"/>
      <c r="D29" s="95"/>
      <c r="E29" s="95"/>
      <c r="F29" s="95"/>
      <c r="G29" s="95"/>
      <c r="H29" s="95"/>
      <c r="I29" s="95"/>
      <c r="J29" s="95"/>
      <c r="K29" s="95"/>
    </row>
  </sheetData>
  <mergeCells count="14">
    <mergeCell ref="A1:K1"/>
    <mergeCell ref="C2:F2"/>
    <mergeCell ref="G2:J2"/>
    <mergeCell ref="I3:J3"/>
    <mergeCell ref="A29:K29"/>
    <mergeCell ref="A2:A4"/>
    <mergeCell ref="B2:B4"/>
    <mergeCell ref="C3:C4"/>
    <mergeCell ref="D3:D4"/>
    <mergeCell ref="E3:E4"/>
    <mergeCell ref="F3:F4"/>
    <mergeCell ref="G3:G4"/>
    <mergeCell ref="H3:H4"/>
    <mergeCell ref="K2:K4"/>
  </mergeCells>
  <pageMargins left="0.751388888888889" right="0.751388888888889" top="0.786805555555556" bottom="0.590277777777778" header="0.5" footer="0.393055555555556"/>
  <pageSetup paperSize="9" scale="76"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J97"/>
  <sheetViews>
    <sheetView showZeros="0" tabSelected="1" zoomScale="40" zoomScaleNormal="40" zoomScalePageLayoutView="30" zoomScaleSheetLayoutView="40" workbookViewId="0">
      <pane ySplit="7" topLeftCell="A60" activePane="bottomLeft" state="frozen"/>
      <selection/>
      <selection pane="bottomLeft" activeCell="A1" sqref="$A1:$XFD1"/>
    </sheetView>
  </sheetViews>
  <sheetFormatPr defaultColWidth="9" defaultRowHeight="31.5"/>
  <cols>
    <col min="1" max="1" width="32.25" style="5" customWidth="1"/>
    <col min="2" max="2" width="32.85" style="5" customWidth="1"/>
    <col min="3" max="3" width="108.433333333333" style="5" customWidth="1"/>
    <col min="4" max="4" width="8" style="7" customWidth="1"/>
    <col min="5" max="5" width="11.8083333333333" style="7" customWidth="1"/>
    <col min="6" max="7" width="18.4333333333333" style="7" customWidth="1"/>
    <col min="8" max="8" width="16.875" style="8" customWidth="1"/>
    <col min="9" max="9" width="20.5333333333333" style="7" customWidth="1"/>
    <col min="10" max="10" width="16.3666666666667" style="9" customWidth="1"/>
    <col min="11" max="11" width="19.5416666666667" style="9" customWidth="1"/>
    <col min="12" max="13" width="12.625" style="9" customWidth="1"/>
    <col min="14" max="14" width="14.375" style="9" customWidth="1"/>
    <col min="15" max="15" width="15" style="9" customWidth="1"/>
    <col min="16" max="16" width="14.0583333333333" style="9" customWidth="1"/>
    <col min="17" max="17" width="14.6833333333333" style="9" customWidth="1"/>
    <col min="18" max="18" width="69.3666666666667" style="1" customWidth="1"/>
    <col min="19" max="19" width="70.9333333333333" style="1" customWidth="1"/>
    <col min="20" max="35" width="9" style="1" hidden="1" customWidth="1"/>
    <col min="36" max="42" width="15.625" style="1" customWidth="1"/>
    <col min="43" max="16384" width="9" style="1"/>
  </cols>
  <sheetData>
    <row r="1" s="1" customFormat="1" ht="125" customHeight="1" spans="1:19">
      <c r="A1" s="10" t="s">
        <v>13</v>
      </c>
      <c r="B1" s="11"/>
      <c r="C1" s="11"/>
      <c r="D1" s="10"/>
      <c r="E1" s="10"/>
      <c r="F1" s="10"/>
      <c r="G1" s="10"/>
      <c r="H1" s="12"/>
      <c r="I1" s="10"/>
      <c r="J1" s="10"/>
      <c r="K1" s="10"/>
      <c r="L1" s="10"/>
      <c r="M1" s="10"/>
      <c r="N1" s="10"/>
      <c r="O1" s="10"/>
      <c r="P1" s="10"/>
      <c r="Q1" s="10"/>
      <c r="R1" s="11"/>
      <c r="S1" s="11"/>
    </row>
    <row r="2" ht="40" customHeight="1" spans="1:19">
      <c r="A2" s="13" t="s">
        <v>1</v>
      </c>
      <c r="B2" s="14" t="s">
        <v>14</v>
      </c>
      <c r="C2" s="14" t="s">
        <v>15</v>
      </c>
      <c r="D2" s="15" t="s">
        <v>16</v>
      </c>
      <c r="E2" s="15" t="s">
        <v>17</v>
      </c>
      <c r="F2" s="14" t="s">
        <v>18</v>
      </c>
      <c r="G2" s="14" t="s">
        <v>19</v>
      </c>
      <c r="H2" s="14" t="s">
        <v>20</v>
      </c>
      <c r="I2" s="14"/>
      <c r="J2" s="15" t="s">
        <v>3</v>
      </c>
      <c r="K2" s="15"/>
      <c r="L2" s="15"/>
      <c r="M2" s="15"/>
      <c r="N2" s="15" t="s">
        <v>21</v>
      </c>
      <c r="O2" s="15"/>
      <c r="P2" s="15"/>
      <c r="Q2" s="15"/>
      <c r="R2" s="14" t="s">
        <v>22</v>
      </c>
      <c r="S2" s="14" t="s">
        <v>23</v>
      </c>
    </row>
    <row r="3" ht="60" customHeight="1" spans="1:19">
      <c r="A3" s="13"/>
      <c r="B3" s="14"/>
      <c r="C3" s="14"/>
      <c r="D3" s="15"/>
      <c r="E3" s="15"/>
      <c r="F3" s="14"/>
      <c r="G3" s="14"/>
      <c r="H3" s="14" t="s">
        <v>24</v>
      </c>
      <c r="I3" s="14" t="s">
        <v>25</v>
      </c>
      <c r="J3" s="15" t="s">
        <v>6</v>
      </c>
      <c r="K3" s="15" t="s">
        <v>7</v>
      </c>
      <c r="L3" s="15" t="s">
        <v>8</v>
      </c>
      <c r="M3" s="15" t="s">
        <v>9</v>
      </c>
      <c r="N3" s="15" t="s">
        <v>26</v>
      </c>
      <c r="O3" s="15" t="s">
        <v>27</v>
      </c>
      <c r="P3" s="15" t="s">
        <v>12</v>
      </c>
      <c r="Q3" s="15"/>
      <c r="R3" s="14"/>
      <c r="S3" s="14"/>
    </row>
    <row r="4" ht="40" customHeight="1" spans="1:19">
      <c r="A4" s="13"/>
      <c r="B4" s="14"/>
      <c r="C4" s="14"/>
      <c r="D4" s="15"/>
      <c r="E4" s="15"/>
      <c r="F4" s="14"/>
      <c r="G4" s="14"/>
      <c r="H4" s="14"/>
      <c r="I4" s="14"/>
      <c r="J4" s="15"/>
      <c r="K4" s="15"/>
      <c r="L4" s="15"/>
      <c r="M4" s="15"/>
      <c r="N4" s="15"/>
      <c r="O4" s="15"/>
      <c r="P4" s="15" t="s">
        <v>26</v>
      </c>
      <c r="Q4" s="15" t="s">
        <v>27</v>
      </c>
      <c r="R4" s="14"/>
      <c r="S4" s="14"/>
    </row>
    <row r="5" ht="70" customHeight="1" spans="1:19">
      <c r="A5" s="16" t="s">
        <v>6</v>
      </c>
      <c r="B5" s="13">
        <f>SUM(B6,B66,B93,B96)</f>
        <v>69</v>
      </c>
      <c r="C5" s="13">
        <f>SUM(C6,C66,C93,C96)</f>
        <v>0</v>
      </c>
      <c r="D5" s="13">
        <f>SUM(D6,D66,D93,D96)</f>
        <v>0</v>
      </c>
      <c r="E5" s="13">
        <f>SUM(E6,E66,E93,E96)</f>
        <v>0</v>
      </c>
      <c r="F5" s="13"/>
      <c r="G5" s="13">
        <f t="shared" ref="G5:R5" si="0">SUM(G6,G66,G93,G96)</f>
        <v>0</v>
      </c>
      <c r="H5" s="13">
        <f t="shared" si="0"/>
        <v>0</v>
      </c>
      <c r="I5" s="13">
        <f t="shared" si="0"/>
        <v>0</v>
      </c>
      <c r="J5" s="13">
        <f t="shared" si="0"/>
        <v>6192.4</v>
      </c>
      <c r="K5" s="13">
        <f t="shared" si="0"/>
        <v>5062.4</v>
      </c>
      <c r="L5" s="13">
        <f t="shared" si="0"/>
        <v>20</v>
      </c>
      <c r="M5" s="13">
        <f t="shared" si="0"/>
        <v>1110</v>
      </c>
      <c r="N5" s="13">
        <f t="shared" si="0"/>
        <v>10705</v>
      </c>
      <c r="O5" s="13">
        <f t="shared" si="0"/>
        <v>26639</v>
      </c>
      <c r="P5" s="13">
        <f t="shared" si="0"/>
        <v>5767</v>
      </c>
      <c r="Q5" s="13">
        <f t="shared" si="0"/>
        <v>12543</v>
      </c>
      <c r="R5" s="13">
        <f t="shared" si="0"/>
        <v>0</v>
      </c>
      <c r="S5" s="19"/>
    </row>
    <row r="6" ht="112" customHeight="1" spans="1:19">
      <c r="A6" s="17" t="s">
        <v>28</v>
      </c>
      <c r="B6" s="13">
        <f>SUM(B7,B36,B39,B53,B56)</f>
        <v>46</v>
      </c>
      <c r="C6" s="13">
        <f>SUM(C7,C36,C39,C53,C56)</f>
        <v>0</v>
      </c>
      <c r="D6" s="13">
        <f>SUM(D7,D36,D39,D53,D56)</f>
        <v>0</v>
      </c>
      <c r="E6" s="13">
        <f>SUM(E7,E36,E39,E53,E56)</f>
        <v>0</v>
      </c>
      <c r="F6" s="13"/>
      <c r="G6" s="13">
        <f t="shared" ref="G6:Q6" si="1">SUM(G7,G36,G39,G53,G56)</f>
        <v>0</v>
      </c>
      <c r="H6" s="13">
        <f t="shared" si="1"/>
        <v>0</v>
      </c>
      <c r="I6" s="13">
        <f t="shared" si="1"/>
        <v>0</v>
      </c>
      <c r="J6" s="13">
        <f t="shared" si="1"/>
        <v>4307</v>
      </c>
      <c r="K6" s="13">
        <f t="shared" si="1"/>
        <v>3177</v>
      </c>
      <c r="L6" s="13">
        <f t="shared" si="1"/>
        <v>20</v>
      </c>
      <c r="M6" s="13">
        <f t="shared" si="1"/>
        <v>1110</v>
      </c>
      <c r="N6" s="13">
        <f t="shared" si="1"/>
        <v>5627</v>
      </c>
      <c r="O6" s="13">
        <f t="shared" si="1"/>
        <v>15635</v>
      </c>
      <c r="P6" s="13">
        <f t="shared" si="1"/>
        <v>2497</v>
      </c>
      <c r="Q6" s="13">
        <f t="shared" si="1"/>
        <v>6866</v>
      </c>
      <c r="R6" s="19"/>
      <c r="S6" s="19"/>
    </row>
    <row r="7" ht="70" customHeight="1" spans="1:19">
      <c r="A7" s="17" t="s">
        <v>29</v>
      </c>
      <c r="B7" s="18">
        <f>SUM(B8,B12,B15,B17,B19,B32)</f>
        <v>22</v>
      </c>
      <c r="C7" s="18"/>
      <c r="D7" s="14"/>
      <c r="E7" s="14"/>
      <c r="F7" s="14"/>
      <c r="G7" s="14"/>
      <c r="H7" s="14"/>
      <c r="I7" s="14"/>
      <c r="J7" s="15">
        <f t="shared" ref="J7:J10" si="2">SUM(K7:M7)</f>
        <v>1512</v>
      </c>
      <c r="K7" s="15">
        <f t="shared" ref="K7:Q7" si="3">SUM(K8,K12,K15,K17,K19,K32)</f>
        <v>1002</v>
      </c>
      <c r="L7" s="15">
        <f t="shared" si="3"/>
        <v>0</v>
      </c>
      <c r="M7" s="15">
        <f t="shared" si="3"/>
        <v>510</v>
      </c>
      <c r="N7" s="51">
        <f t="shared" si="3"/>
        <v>1023</v>
      </c>
      <c r="O7" s="51">
        <f t="shared" si="3"/>
        <v>2700</v>
      </c>
      <c r="P7" s="51">
        <f t="shared" si="3"/>
        <v>499</v>
      </c>
      <c r="Q7" s="51">
        <f t="shared" si="3"/>
        <v>1086</v>
      </c>
      <c r="R7" s="19"/>
      <c r="S7" s="19"/>
    </row>
    <row r="8" ht="118" customHeight="1" spans="1:19">
      <c r="A8" s="17" t="s">
        <v>30</v>
      </c>
      <c r="B8" s="18">
        <v>3</v>
      </c>
      <c r="C8" s="19"/>
      <c r="D8" s="15"/>
      <c r="E8" s="15"/>
      <c r="F8" s="14"/>
      <c r="G8" s="14"/>
      <c r="H8" s="14"/>
      <c r="I8" s="14"/>
      <c r="J8" s="15">
        <f t="shared" si="2"/>
        <v>396</v>
      </c>
      <c r="K8" s="15">
        <f>SUM(K9:K11)</f>
        <v>296</v>
      </c>
      <c r="L8" s="15">
        <f t="shared" ref="L8:Q8" si="4">SUM(L9:L11)</f>
        <v>0</v>
      </c>
      <c r="M8" s="15">
        <f t="shared" si="4"/>
        <v>100</v>
      </c>
      <c r="N8" s="51">
        <f t="shared" si="4"/>
        <v>389</v>
      </c>
      <c r="O8" s="51">
        <f t="shared" si="4"/>
        <v>1225</v>
      </c>
      <c r="P8" s="51">
        <f t="shared" si="4"/>
        <v>187</v>
      </c>
      <c r="Q8" s="51">
        <f t="shared" si="4"/>
        <v>543</v>
      </c>
      <c r="R8" s="19"/>
      <c r="S8" s="19"/>
    </row>
    <row r="9" s="2" customFormat="1" ht="266" customHeight="1" spans="1:35">
      <c r="A9" s="20">
        <v>1</v>
      </c>
      <c r="B9" s="21" t="s">
        <v>31</v>
      </c>
      <c r="C9" s="22" t="s">
        <v>32</v>
      </c>
      <c r="D9" s="23" t="s">
        <v>33</v>
      </c>
      <c r="E9" s="23" t="s">
        <v>34</v>
      </c>
      <c r="F9" s="24" t="s">
        <v>35</v>
      </c>
      <c r="G9" s="23" t="s">
        <v>36</v>
      </c>
      <c r="H9" s="24" t="s">
        <v>35</v>
      </c>
      <c r="I9" s="23" t="s">
        <v>37</v>
      </c>
      <c r="J9" s="23">
        <v>150</v>
      </c>
      <c r="K9" s="23">
        <v>50</v>
      </c>
      <c r="L9" s="23"/>
      <c r="M9" s="23">
        <v>100</v>
      </c>
      <c r="N9" s="23">
        <v>30</v>
      </c>
      <c r="O9" s="23">
        <v>84</v>
      </c>
      <c r="P9" s="23">
        <v>10</v>
      </c>
      <c r="Q9" s="23">
        <v>28</v>
      </c>
      <c r="R9" s="21" t="s">
        <v>38</v>
      </c>
      <c r="S9" s="21" t="s">
        <v>39</v>
      </c>
      <c r="T9" s="61"/>
      <c r="U9" s="61"/>
      <c r="V9" s="61"/>
      <c r="W9" s="61"/>
      <c r="X9" s="61"/>
      <c r="Y9" s="61"/>
      <c r="Z9" s="61"/>
      <c r="AA9" s="61"/>
      <c r="AB9" s="61"/>
      <c r="AC9" s="61"/>
      <c r="AD9" s="61"/>
      <c r="AE9" s="61"/>
      <c r="AF9" s="61"/>
      <c r="AG9" s="61"/>
      <c r="AH9" s="61"/>
      <c r="AI9" s="61"/>
    </row>
    <row r="10" s="2" customFormat="1" ht="245" customHeight="1" spans="1:35">
      <c r="A10" s="20">
        <v>2</v>
      </c>
      <c r="B10" s="25" t="s">
        <v>40</v>
      </c>
      <c r="C10" s="25" t="s">
        <v>41</v>
      </c>
      <c r="D10" s="26" t="s">
        <v>42</v>
      </c>
      <c r="E10" s="26" t="s">
        <v>34</v>
      </c>
      <c r="F10" s="26" t="s">
        <v>43</v>
      </c>
      <c r="G10" s="26" t="s">
        <v>36</v>
      </c>
      <c r="H10" s="27" t="s">
        <v>44</v>
      </c>
      <c r="I10" s="26" t="s">
        <v>45</v>
      </c>
      <c r="J10" s="26">
        <f t="shared" si="2"/>
        <v>240</v>
      </c>
      <c r="K10" s="26">
        <v>240</v>
      </c>
      <c r="L10" s="26"/>
      <c r="M10" s="26"/>
      <c r="N10" s="26">
        <v>350</v>
      </c>
      <c r="O10" s="26">
        <v>1126</v>
      </c>
      <c r="P10" s="26">
        <v>170</v>
      </c>
      <c r="Q10" s="26">
        <v>505</v>
      </c>
      <c r="R10" s="22" t="s">
        <v>46</v>
      </c>
      <c r="S10" s="22" t="s">
        <v>47</v>
      </c>
      <c r="T10" s="61"/>
      <c r="U10" s="61"/>
      <c r="V10" s="61"/>
      <c r="W10" s="61"/>
      <c r="X10" s="61"/>
      <c r="Y10" s="61"/>
      <c r="Z10" s="61"/>
      <c r="AA10" s="61"/>
      <c r="AB10" s="61"/>
      <c r="AC10" s="61"/>
      <c r="AD10" s="61"/>
      <c r="AE10" s="61"/>
      <c r="AF10" s="61"/>
      <c r="AG10" s="61"/>
      <c r="AH10" s="61"/>
      <c r="AI10" s="61"/>
    </row>
    <row r="11" s="2" customFormat="1" ht="253" customHeight="1" spans="1:35">
      <c r="A11" s="20">
        <v>3</v>
      </c>
      <c r="B11" s="22" t="s">
        <v>48</v>
      </c>
      <c r="C11" s="22" t="s">
        <v>49</v>
      </c>
      <c r="D11" s="28" t="s">
        <v>42</v>
      </c>
      <c r="E11" s="28" t="s">
        <v>50</v>
      </c>
      <c r="F11" s="28" t="s">
        <v>51</v>
      </c>
      <c r="G11" s="28" t="s">
        <v>52</v>
      </c>
      <c r="H11" s="29" t="s">
        <v>51</v>
      </c>
      <c r="I11" s="28" t="s">
        <v>53</v>
      </c>
      <c r="J11" s="26">
        <v>6</v>
      </c>
      <c r="K11" s="26">
        <v>6</v>
      </c>
      <c r="L11" s="26"/>
      <c r="M11" s="26"/>
      <c r="N11" s="26">
        <v>9</v>
      </c>
      <c r="O11" s="26">
        <v>15</v>
      </c>
      <c r="P11" s="26">
        <v>7</v>
      </c>
      <c r="Q11" s="26">
        <v>10</v>
      </c>
      <c r="R11" s="22" t="s">
        <v>54</v>
      </c>
      <c r="S11" s="22" t="s">
        <v>55</v>
      </c>
      <c r="T11" s="61"/>
      <c r="U11" s="61"/>
      <c r="V11" s="61"/>
      <c r="W11" s="61"/>
      <c r="X11" s="61"/>
      <c r="Y11" s="61"/>
      <c r="Z11" s="61"/>
      <c r="AA11" s="61"/>
      <c r="AB11" s="61"/>
      <c r="AC11" s="61"/>
      <c r="AD11" s="61"/>
      <c r="AE11" s="61"/>
      <c r="AF11" s="61"/>
      <c r="AG11" s="61"/>
      <c r="AH11" s="61"/>
      <c r="AI11" s="61"/>
    </row>
    <row r="12" ht="70" customHeight="1" spans="1:19">
      <c r="A12" s="17" t="s">
        <v>56</v>
      </c>
      <c r="B12" s="18">
        <v>2</v>
      </c>
      <c r="C12" s="30"/>
      <c r="D12" s="31"/>
      <c r="E12" s="31"/>
      <c r="F12" s="31"/>
      <c r="G12" s="31"/>
      <c r="H12" s="31"/>
      <c r="I12" s="31"/>
      <c r="J12" s="15">
        <f t="shared" ref="J11:J22" si="5">SUM(K12:M12)</f>
        <v>390</v>
      </c>
      <c r="K12" s="15">
        <f>SUM(K13:K14)</f>
        <v>110</v>
      </c>
      <c r="L12" s="15">
        <f t="shared" ref="L12:Q12" si="6">SUM(L13:L14)</f>
        <v>0</v>
      </c>
      <c r="M12" s="15">
        <f t="shared" si="6"/>
        <v>280</v>
      </c>
      <c r="N12" s="15">
        <f t="shared" si="6"/>
        <v>70</v>
      </c>
      <c r="O12" s="15">
        <f t="shared" si="6"/>
        <v>192</v>
      </c>
      <c r="P12" s="15">
        <f t="shared" si="6"/>
        <v>25</v>
      </c>
      <c r="Q12" s="15">
        <f t="shared" si="6"/>
        <v>68</v>
      </c>
      <c r="R12" s="62"/>
      <c r="S12" s="63"/>
    </row>
    <row r="13" s="2" customFormat="1" ht="262" customHeight="1" spans="1:35">
      <c r="A13" s="20">
        <v>1</v>
      </c>
      <c r="B13" s="22" t="s">
        <v>57</v>
      </c>
      <c r="C13" s="21" t="s">
        <v>58</v>
      </c>
      <c r="D13" s="23" t="s">
        <v>33</v>
      </c>
      <c r="E13" s="28" t="s">
        <v>34</v>
      </c>
      <c r="F13" s="29" t="s">
        <v>59</v>
      </c>
      <c r="G13" s="28" t="s">
        <v>36</v>
      </c>
      <c r="H13" s="29" t="s">
        <v>59</v>
      </c>
      <c r="I13" s="28" t="s">
        <v>60</v>
      </c>
      <c r="J13" s="26">
        <f t="shared" si="5"/>
        <v>240</v>
      </c>
      <c r="K13" s="26">
        <v>60</v>
      </c>
      <c r="L13" s="26"/>
      <c r="M13" s="26">
        <v>180</v>
      </c>
      <c r="N13" s="26">
        <v>30</v>
      </c>
      <c r="O13" s="26">
        <v>80</v>
      </c>
      <c r="P13" s="26">
        <v>10</v>
      </c>
      <c r="Q13" s="26">
        <v>26</v>
      </c>
      <c r="R13" s="21" t="s">
        <v>61</v>
      </c>
      <c r="S13" s="22" t="s">
        <v>62</v>
      </c>
      <c r="T13" s="61"/>
      <c r="U13" s="61"/>
      <c r="V13" s="61"/>
      <c r="W13" s="61"/>
      <c r="X13" s="61"/>
      <c r="Y13" s="61"/>
      <c r="Z13" s="61"/>
      <c r="AA13" s="61"/>
      <c r="AB13" s="61"/>
      <c r="AC13" s="61"/>
      <c r="AD13" s="61"/>
      <c r="AE13" s="61"/>
      <c r="AF13" s="61"/>
      <c r="AG13" s="61"/>
      <c r="AH13" s="61"/>
      <c r="AI13" s="61"/>
    </row>
    <row r="14" s="2" customFormat="1" ht="286" customHeight="1" spans="1:35">
      <c r="A14" s="20">
        <v>2</v>
      </c>
      <c r="B14" s="22" t="s">
        <v>63</v>
      </c>
      <c r="C14" s="22" t="s">
        <v>64</v>
      </c>
      <c r="D14" s="23" t="s">
        <v>33</v>
      </c>
      <c r="E14" s="28" t="s">
        <v>34</v>
      </c>
      <c r="F14" s="29" t="s">
        <v>65</v>
      </c>
      <c r="G14" s="28" t="s">
        <v>36</v>
      </c>
      <c r="H14" s="29" t="s">
        <v>65</v>
      </c>
      <c r="I14" s="28" t="s">
        <v>66</v>
      </c>
      <c r="J14" s="26">
        <f t="shared" si="5"/>
        <v>150</v>
      </c>
      <c r="K14" s="26">
        <v>50</v>
      </c>
      <c r="L14" s="26"/>
      <c r="M14" s="26">
        <v>100</v>
      </c>
      <c r="N14" s="26">
        <v>40</v>
      </c>
      <c r="O14" s="26">
        <v>112</v>
      </c>
      <c r="P14" s="26">
        <v>15</v>
      </c>
      <c r="Q14" s="26">
        <v>42</v>
      </c>
      <c r="R14" s="22" t="s">
        <v>67</v>
      </c>
      <c r="S14" s="22" t="s">
        <v>68</v>
      </c>
      <c r="T14" s="61"/>
      <c r="U14" s="61"/>
      <c r="V14" s="61"/>
      <c r="W14" s="61"/>
      <c r="X14" s="61"/>
      <c r="Y14" s="61"/>
      <c r="Z14" s="61"/>
      <c r="AA14" s="61"/>
      <c r="AB14" s="61"/>
      <c r="AC14" s="61"/>
      <c r="AD14" s="61"/>
      <c r="AE14" s="61"/>
      <c r="AF14" s="61"/>
      <c r="AG14" s="61"/>
      <c r="AH14" s="61"/>
      <c r="AI14" s="61"/>
    </row>
    <row r="15" ht="101" customHeight="1" spans="1:19">
      <c r="A15" s="32" t="s">
        <v>69</v>
      </c>
      <c r="B15" s="18">
        <v>1</v>
      </c>
      <c r="C15" s="33"/>
      <c r="D15" s="34"/>
      <c r="E15" s="35"/>
      <c r="F15" s="35"/>
      <c r="G15" s="35"/>
      <c r="H15" s="35"/>
      <c r="I15" s="35"/>
      <c r="J15" s="15">
        <f t="shared" si="5"/>
        <v>160</v>
      </c>
      <c r="K15" s="52">
        <f>SUM(K16:K16)</f>
        <v>50</v>
      </c>
      <c r="L15" s="52">
        <f t="shared" ref="L15:Q15" si="7">SUM(L16:L16)</f>
        <v>0</v>
      </c>
      <c r="M15" s="52">
        <f t="shared" si="7"/>
        <v>110</v>
      </c>
      <c r="N15" s="52">
        <f t="shared" si="7"/>
        <v>30</v>
      </c>
      <c r="O15" s="52">
        <f t="shared" si="7"/>
        <v>70</v>
      </c>
      <c r="P15" s="52">
        <f t="shared" si="7"/>
        <v>10</v>
      </c>
      <c r="Q15" s="52">
        <f t="shared" si="7"/>
        <v>26</v>
      </c>
      <c r="R15" s="63"/>
      <c r="S15" s="63"/>
    </row>
    <row r="16" s="2" customFormat="1" ht="225" customHeight="1" spans="1:35">
      <c r="A16" s="20">
        <v>1</v>
      </c>
      <c r="B16" s="22" t="s">
        <v>70</v>
      </c>
      <c r="C16" s="22" t="s">
        <v>71</v>
      </c>
      <c r="D16" s="23" t="s">
        <v>42</v>
      </c>
      <c r="E16" s="28" t="s">
        <v>34</v>
      </c>
      <c r="F16" s="29" t="s">
        <v>72</v>
      </c>
      <c r="G16" s="28" t="s">
        <v>36</v>
      </c>
      <c r="H16" s="29" t="s">
        <v>72</v>
      </c>
      <c r="I16" s="28" t="s">
        <v>73</v>
      </c>
      <c r="J16" s="26">
        <f t="shared" si="5"/>
        <v>160</v>
      </c>
      <c r="K16" s="26">
        <v>50</v>
      </c>
      <c r="L16" s="26"/>
      <c r="M16" s="26">
        <v>110</v>
      </c>
      <c r="N16" s="26">
        <v>30</v>
      </c>
      <c r="O16" s="26">
        <v>70</v>
      </c>
      <c r="P16" s="26">
        <v>10</v>
      </c>
      <c r="Q16" s="26">
        <v>26</v>
      </c>
      <c r="R16" s="21" t="s">
        <v>74</v>
      </c>
      <c r="S16" s="22" t="s">
        <v>75</v>
      </c>
      <c r="T16" s="61"/>
      <c r="U16" s="61"/>
      <c r="V16" s="61"/>
      <c r="W16" s="61"/>
      <c r="X16" s="61"/>
      <c r="Y16" s="61"/>
      <c r="Z16" s="61"/>
      <c r="AA16" s="61"/>
      <c r="AB16" s="61"/>
      <c r="AC16" s="61"/>
      <c r="AD16" s="61"/>
      <c r="AE16" s="61"/>
      <c r="AF16" s="61"/>
      <c r="AG16" s="61"/>
      <c r="AH16" s="61"/>
      <c r="AI16" s="61"/>
    </row>
    <row r="17" ht="70" customHeight="1" spans="1:19">
      <c r="A17" s="17" t="s">
        <v>76</v>
      </c>
      <c r="B17" s="18">
        <v>1</v>
      </c>
      <c r="C17" s="30"/>
      <c r="D17" s="31"/>
      <c r="E17" s="31"/>
      <c r="F17" s="31"/>
      <c r="G17" s="31"/>
      <c r="H17" s="31"/>
      <c r="I17" s="31"/>
      <c r="J17" s="15">
        <f t="shared" si="5"/>
        <v>30</v>
      </c>
      <c r="K17" s="52">
        <f>SUM(K18:K18)</f>
        <v>10</v>
      </c>
      <c r="L17" s="52">
        <f t="shared" ref="L17:Q17" si="8">SUM(L18:L18)</f>
        <v>0</v>
      </c>
      <c r="M17" s="52">
        <f t="shared" si="8"/>
        <v>20</v>
      </c>
      <c r="N17" s="52">
        <f t="shared" si="8"/>
        <v>10</v>
      </c>
      <c r="O17" s="52">
        <f t="shared" si="8"/>
        <v>25</v>
      </c>
      <c r="P17" s="52">
        <f t="shared" si="8"/>
        <v>3</v>
      </c>
      <c r="Q17" s="52">
        <f t="shared" si="8"/>
        <v>8</v>
      </c>
      <c r="R17" s="64"/>
      <c r="S17" s="65"/>
    </row>
    <row r="18" s="2" customFormat="1" ht="247" customHeight="1" spans="1:35">
      <c r="A18" s="20">
        <v>1</v>
      </c>
      <c r="B18" s="25" t="s">
        <v>77</v>
      </c>
      <c r="C18" s="25" t="s">
        <v>78</v>
      </c>
      <c r="D18" s="26" t="s">
        <v>42</v>
      </c>
      <c r="E18" s="26" t="s">
        <v>34</v>
      </c>
      <c r="F18" s="27" t="s">
        <v>79</v>
      </c>
      <c r="G18" s="26" t="s">
        <v>36</v>
      </c>
      <c r="H18" s="27" t="s">
        <v>79</v>
      </c>
      <c r="I18" s="26" t="s">
        <v>80</v>
      </c>
      <c r="J18" s="26">
        <f t="shared" si="5"/>
        <v>30</v>
      </c>
      <c r="K18" s="26">
        <v>10</v>
      </c>
      <c r="L18" s="26"/>
      <c r="M18" s="26">
        <v>20</v>
      </c>
      <c r="N18" s="26">
        <v>10</v>
      </c>
      <c r="O18" s="26">
        <v>25</v>
      </c>
      <c r="P18" s="26">
        <v>3</v>
      </c>
      <c r="Q18" s="26">
        <v>8</v>
      </c>
      <c r="R18" s="21" t="s">
        <v>81</v>
      </c>
      <c r="S18" s="22" t="s">
        <v>82</v>
      </c>
      <c r="T18" s="61"/>
      <c r="U18" s="61"/>
      <c r="V18" s="61"/>
      <c r="W18" s="61"/>
      <c r="X18" s="61"/>
      <c r="Y18" s="61"/>
      <c r="Z18" s="61"/>
      <c r="AA18" s="61"/>
      <c r="AB18" s="61"/>
      <c r="AC18" s="61"/>
      <c r="AD18" s="61"/>
      <c r="AE18" s="61"/>
      <c r="AF18" s="61"/>
      <c r="AG18" s="61"/>
      <c r="AH18" s="61"/>
      <c r="AI18" s="61"/>
    </row>
    <row r="19" ht="70" customHeight="1" spans="1:19">
      <c r="A19" s="32" t="s">
        <v>83</v>
      </c>
      <c r="B19" s="18">
        <v>12</v>
      </c>
      <c r="C19" s="33"/>
      <c r="D19" s="34"/>
      <c r="E19" s="35"/>
      <c r="F19" s="35"/>
      <c r="G19" s="35"/>
      <c r="H19" s="35"/>
      <c r="I19" s="35"/>
      <c r="J19" s="15">
        <f t="shared" ref="J19:J40" si="9">SUM(K19:M19)</f>
        <v>485</v>
      </c>
      <c r="K19" s="52">
        <f>SUM(K20:K31)</f>
        <v>485</v>
      </c>
      <c r="L19" s="52">
        <f t="shared" ref="L19:Q19" si="10">SUM(L20:L31)</f>
        <v>0</v>
      </c>
      <c r="M19" s="52">
        <f t="shared" si="10"/>
        <v>0</v>
      </c>
      <c r="N19" s="52">
        <f t="shared" si="10"/>
        <v>454</v>
      </c>
      <c r="O19" s="52">
        <f t="shared" si="10"/>
        <v>1039</v>
      </c>
      <c r="P19" s="52">
        <f t="shared" si="10"/>
        <v>219</v>
      </c>
      <c r="Q19" s="52">
        <f t="shared" si="10"/>
        <v>321</v>
      </c>
      <c r="R19" s="63"/>
      <c r="S19" s="63"/>
    </row>
    <row r="20" s="2" customFormat="1" ht="180" customHeight="1" spans="1:35">
      <c r="A20" s="26">
        <v>1</v>
      </c>
      <c r="B20" s="25" t="s">
        <v>84</v>
      </c>
      <c r="C20" s="25" t="s">
        <v>85</v>
      </c>
      <c r="D20" s="26" t="s">
        <v>42</v>
      </c>
      <c r="E20" s="28" t="s">
        <v>34</v>
      </c>
      <c r="F20" s="26" t="s">
        <v>86</v>
      </c>
      <c r="G20" s="26" t="s">
        <v>36</v>
      </c>
      <c r="H20" s="27" t="s">
        <v>86</v>
      </c>
      <c r="I20" s="26" t="s">
        <v>87</v>
      </c>
      <c r="J20" s="26">
        <f t="shared" si="9"/>
        <v>47</v>
      </c>
      <c r="K20" s="26">
        <v>47</v>
      </c>
      <c r="L20" s="26"/>
      <c r="M20" s="26"/>
      <c r="N20" s="26">
        <v>41</v>
      </c>
      <c r="O20" s="26">
        <v>93</v>
      </c>
      <c r="P20" s="26">
        <v>20</v>
      </c>
      <c r="Q20" s="26">
        <v>31</v>
      </c>
      <c r="R20" s="25" t="s">
        <v>88</v>
      </c>
      <c r="S20" s="25" t="s">
        <v>89</v>
      </c>
      <c r="T20" s="61"/>
      <c r="U20" s="61"/>
      <c r="V20" s="61"/>
      <c r="W20" s="61"/>
      <c r="X20" s="61"/>
      <c r="Y20" s="61"/>
      <c r="Z20" s="61"/>
      <c r="AA20" s="61"/>
      <c r="AB20" s="61"/>
      <c r="AC20" s="61"/>
      <c r="AD20" s="61"/>
      <c r="AE20" s="61"/>
      <c r="AF20" s="61"/>
      <c r="AG20" s="61"/>
      <c r="AH20" s="61"/>
      <c r="AI20" s="61"/>
    </row>
    <row r="21" s="2" customFormat="1" ht="180" customHeight="1" spans="1:35">
      <c r="A21" s="26">
        <v>2</v>
      </c>
      <c r="B21" s="25" t="s">
        <v>90</v>
      </c>
      <c r="C21" s="25" t="s">
        <v>91</v>
      </c>
      <c r="D21" s="26" t="s">
        <v>42</v>
      </c>
      <c r="E21" s="28" t="s">
        <v>34</v>
      </c>
      <c r="F21" s="26" t="s">
        <v>72</v>
      </c>
      <c r="G21" s="26" t="s">
        <v>36</v>
      </c>
      <c r="H21" s="27" t="s">
        <v>72</v>
      </c>
      <c r="I21" s="26" t="s">
        <v>87</v>
      </c>
      <c r="J21" s="26">
        <f t="shared" si="9"/>
        <v>63</v>
      </c>
      <c r="K21" s="26">
        <v>63</v>
      </c>
      <c r="L21" s="26"/>
      <c r="M21" s="26"/>
      <c r="N21" s="26">
        <v>46</v>
      </c>
      <c r="O21" s="26">
        <v>98</v>
      </c>
      <c r="P21" s="26">
        <v>22</v>
      </c>
      <c r="Q21" s="26">
        <v>33</v>
      </c>
      <c r="R21" s="25" t="s">
        <v>92</v>
      </c>
      <c r="S21" s="25" t="s">
        <v>89</v>
      </c>
      <c r="T21" s="61"/>
      <c r="U21" s="61"/>
      <c r="V21" s="61"/>
      <c r="W21" s="61"/>
      <c r="X21" s="61"/>
      <c r="Y21" s="61"/>
      <c r="Z21" s="61"/>
      <c r="AA21" s="61"/>
      <c r="AB21" s="61"/>
      <c r="AC21" s="61"/>
      <c r="AD21" s="61"/>
      <c r="AE21" s="61"/>
      <c r="AF21" s="61"/>
      <c r="AG21" s="61"/>
      <c r="AH21" s="61"/>
      <c r="AI21" s="61"/>
    </row>
    <row r="22" s="2" customFormat="1" ht="180" customHeight="1" spans="1:35">
      <c r="A22" s="26">
        <v>3</v>
      </c>
      <c r="B22" s="25" t="s">
        <v>93</v>
      </c>
      <c r="C22" s="25" t="s">
        <v>94</v>
      </c>
      <c r="D22" s="26" t="s">
        <v>42</v>
      </c>
      <c r="E22" s="28" t="s">
        <v>34</v>
      </c>
      <c r="F22" s="26" t="s">
        <v>95</v>
      </c>
      <c r="G22" s="26" t="s">
        <v>36</v>
      </c>
      <c r="H22" s="27" t="s">
        <v>95</v>
      </c>
      <c r="I22" s="26" t="s">
        <v>87</v>
      </c>
      <c r="J22" s="26">
        <f t="shared" si="9"/>
        <v>50</v>
      </c>
      <c r="K22" s="26">
        <v>50</v>
      </c>
      <c r="L22" s="26"/>
      <c r="M22" s="26"/>
      <c r="N22" s="26">
        <v>42</v>
      </c>
      <c r="O22" s="26">
        <v>94</v>
      </c>
      <c r="P22" s="26">
        <v>20</v>
      </c>
      <c r="Q22" s="26">
        <v>31</v>
      </c>
      <c r="R22" s="25" t="s">
        <v>96</v>
      </c>
      <c r="S22" s="25" t="s">
        <v>89</v>
      </c>
      <c r="T22" s="61"/>
      <c r="U22" s="61"/>
      <c r="V22" s="61"/>
      <c r="W22" s="61"/>
      <c r="X22" s="61"/>
      <c r="Y22" s="61"/>
      <c r="Z22" s="61"/>
      <c r="AA22" s="61"/>
      <c r="AB22" s="61"/>
      <c r="AC22" s="61"/>
      <c r="AD22" s="61"/>
      <c r="AE22" s="61"/>
      <c r="AF22" s="61"/>
      <c r="AG22" s="61"/>
      <c r="AH22" s="61"/>
      <c r="AI22" s="61"/>
    </row>
    <row r="23" s="2" customFormat="1" ht="180" customHeight="1" spans="1:35">
      <c r="A23" s="26">
        <v>4</v>
      </c>
      <c r="B23" s="25" t="s">
        <v>97</v>
      </c>
      <c r="C23" s="25" t="s">
        <v>98</v>
      </c>
      <c r="D23" s="26" t="s">
        <v>42</v>
      </c>
      <c r="E23" s="28" t="s">
        <v>34</v>
      </c>
      <c r="F23" s="26" t="s">
        <v>99</v>
      </c>
      <c r="G23" s="26" t="s">
        <v>36</v>
      </c>
      <c r="H23" s="27" t="s">
        <v>99</v>
      </c>
      <c r="I23" s="26" t="s">
        <v>87</v>
      </c>
      <c r="J23" s="26">
        <f t="shared" si="9"/>
        <v>54</v>
      </c>
      <c r="K23" s="26">
        <v>54</v>
      </c>
      <c r="L23" s="26"/>
      <c r="M23" s="26"/>
      <c r="N23" s="26">
        <v>42</v>
      </c>
      <c r="O23" s="26">
        <v>94</v>
      </c>
      <c r="P23" s="26">
        <v>20</v>
      </c>
      <c r="Q23" s="26">
        <v>31</v>
      </c>
      <c r="R23" s="25" t="s">
        <v>96</v>
      </c>
      <c r="S23" s="25" t="s">
        <v>89</v>
      </c>
      <c r="T23" s="61"/>
      <c r="U23" s="61"/>
      <c r="V23" s="61"/>
      <c r="W23" s="61"/>
      <c r="X23" s="61"/>
      <c r="Y23" s="61"/>
      <c r="Z23" s="61"/>
      <c r="AA23" s="61"/>
      <c r="AB23" s="61"/>
      <c r="AC23" s="61"/>
      <c r="AD23" s="61"/>
      <c r="AE23" s="61"/>
      <c r="AF23" s="61"/>
      <c r="AG23" s="61"/>
      <c r="AH23" s="61"/>
      <c r="AI23" s="61"/>
    </row>
    <row r="24" s="2" customFormat="1" ht="180" customHeight="1" spans="1:35">
      <c r="A24" s="26">
        <v>5</v>
      </c>
      <c r="B24" s="25" t="s">
        <v>100</v>
      </c>
      <c r="C24" s="25" t="s">
        <v>101</v>
      </c>
      <c r="D24" s="26" t="s">
        <v>42</v>
      </c>
      <c r="E24" s="28" t="s">
        <v>34</v>
      </c>
      <c r="F24" s="26" t="s">
        <v>102</v>
      </c>
      <c r="G24" s="26" t="s">
        <v>36</v>
      </c>
      <c r="H24" s="27" t="s">
        <v>102</v>
      </c>
      <c r="I24" s="26" t="s">
        <v>87</v>
      </c>
      <c r="J24" s="26">
        <f t="shared" si="9"/>
        <v>59</v>
      </c>
      <c r="K24" s="26">
        <v>59</v>
      </c>
      <c r="L24" s="26"/>
      <c r="M24" s="26"/>
      <c r="N24" s="26">
        <v>44</v>
      </c>
      <c r="O24" s="26">
        <v>95</v>
      </c>
      <c r="P24" s="26">
        <v>21</v>
      </c>
      <c r="Q24" s="26">
        <v>31</v>
      </c>
      <c r="R24" s="25" t="s">
        <v>103</v>
      </c>
      <c r="S24" s="25" t="s">
        <v>89</v>
      </c>
      <c r="T24" s="61"/>
      <c r="U24" s="61"/>
      <c r="V24" s="61"/>
      <c r="W24" s="61"/>
      <c r="X24" s="61"/>
      <c r="Y24" s="61"/>
      <c r="Z24" s="61"/>
      <c r="AA24" s="61"/>
      <c r="AB24" s="61"/>
      <c r="AC24" s="61"/>
      <c r="AD24" s="61"/>
      <c r="AE24" s="61"/>
      <c r="AF24" s="61"/>
      <c r="AG24" s="61"/>
      <c r="AH24" s="61"/>
      <c r="AI24" s="61"/>
    </row>
    <row r="25" s="2" customFormat="1" ht="180" customHeight="1" spans="1:35">
      <c r="A25" s="26">
        <v>6</v>
      </c>
      <c r="B25" s="25" t="s">
        <v>104</v>
      </c>
      <c r="C25" s="25" t="s">
        <v>105</v>
      </c>
      <c r="D25" s="26" t="s">
        <v>42</v>
      </c>
      <c r="E25" s="28" t="s">
        <v>34</v>
      </c>
      <c r="F25" s="26" t="s">
        <v>59</v>
      </c>
      <c r="G25" s="26" t="s">
        <v>36</v>
      </c>
      <c r="H25" s="27" t="s">
        <v>59</v>
      </c>
      <c r="I25" s="26" t="s">
        <v>87</v>
      </c>
      <c r="J25" s="26">
        <f t="shared" si="9"/>
        <v>50</v>
      </c>
      <c r="K25" s="26">
        <v>50</v>
      </c>
      <c r="L25" s="26"/>
      <c r="M25" s="26"/>
      <c r="N25" s="26">
        <v>41</v>
      </c>
      <c r="O25" s="26">
        <v>93</v>
      </c>
      <c r="P25" s="26">
        <v>20</v>
      </c>
      <c r="Q25" s="26">
        <v>31</v>
      </c>
      <c r="R25" s="25" t="s">
        <v>88</v>
      </c>
      <c r="S25" s="25" t="s">
        <v>89</v>
      </c>
      <c r="T25" s="61"/>
      <c r="U25" s="61"/>
      <c r="V25" s="61"/>
      <c r="W25" s="61"/>
      <c r="X25" s="61"/>
      <c r="Y25" s="61"/>
      <c r="Z25" s="61"/>
      <c r="AA25" s="61"/>
      <c r="AB25" s="61"/>
      <c r="AC25" s="61"/>
      <c r="AD25" s="61"/>
      <c r="AE25" s="61"/>
      <c r="AF25" s="61"/>
      <c r="AG25" s="61"/>
      <c r="AH25" s="61"/>
      <c r="AI25" s="61"/>
    </row>
    <row r="26" s="2" customFormat="1" ht="180" customHeight="1" spans="1:35">
      <c r="A26" s="26">
        <v>7</v>
      </c>
      <c r="B26" s="25" t="s">
        <v>106</v>
      </c>
      <c r="C26" s="25" t="s">
        <v>107</v>
      </c>
      <c r="D26" s="26" t="s">
        <v>42</v>
      </c>
      <c r="E26" s="28" t="s">
        <v>34</v>
      </c>
      <c r="F26" s="26" t="s">
        <v>51</v>
      </c>
      <c r="G26" s="26" t="s">
        <v>36</v>
      </c>
      <c r="H26" s="27" t="s">
        <v>51</v>
      </c>
      <c r="I26" s="26" t="s">
        <v>87</v>
      </c>
      <c r="J26" s="26">
        <f t="shared" si="9"/>
        <v>31</v>
      </c>
      <c r="K26" s="26">
        <v>31</v>
      </c>
      <c r="L26" s="26"/>
      <c r="M26" s="26"/>
      <c r="N26" s="26">
        <v>33</v>
      </c>
      <c r="O26" s="26">
        <v>90</v>
      </c>
      <c r="P26" s="26">
        <v>17</v>
      </c>
      <c r="Q26" s="26">
        <v>23</v>
      </c>
      <c r="R26" s="25" t="s">
        <v>108</v>
      </c>
      <c r="S26" s="25" t="s">
        <v>89</v>
      </c>
      <c r="T26" s="61"/>
      <c r="U26" s="61"/>
      <c r="V26" s="61"/>
      <c r="W26" s="61"/>
      <c r="X26" s="61"/>
      <c r="Y26" s="61"/>
      <c r="Z26" s="61"/>
      <c r="AA26" s="61"/>
      <c r="AB26" s="61"/>
      <c r="AC26" s="61"/>
      <c r="AD26" s="61"/>
      <c r="AE26" s="61"/>
      <c r="AF26" s="61"/>
      <c r="AG26" s="61"/>
      <c r="AH26" s="61"/>
      <c r="AI26" s="61"/>
    </row>
    <row r="27" s="2" customFormat="1" ht="160" customHeight="1" spans="1:35">
      <c r="A27" s="26">
        <v>8</v>
      </c>
      <c r="B27" s="25" t="s">
        <v>109</v>
      </c>
      <c r="C27" s="25" t="s">
        <v>110</v>
      </c>
      <c r="D27" s="26" t="s">
        <v>42</v>
      </c>
      <c r="E27" s="28" t="s">
        <v>34</v>
      </c>
      <c r="F27" s="26" t="s">
        <v>79</v>
      </c>
      <c r="G27" s="26" t="s">
        <v>36</v>
      </c>
      <c r="H27" s="27" t="s">
        <v>79</v>
      </c>
      <c r="I27" s="26" t="s">
        <v>87</v>
      </c>
      <c r="J27" s="26">
        <f t="shared" si="9"/>
        <v>40</v>
      </c>
      <c r="K27" s="26">
        <v>40</v>
      </c>
      <c r="L27" s="26"/>
      <c r="M27" s="26"/>
      <c r="N27" s="26">
        <v>38</v>
      </c>
      <c r="O27" s="26">
        <v>93</v>
      </c>
      <c r="P27" s="26">
        <v>19</v>
      </c>
      <c r="Q27" s="26">
        <v>25</v>
      </c>
      <c r="R27" s="25" t="s">
        <v>111</v>
      </c>
      <c r="S27" s="25" t="s">
        <v>89</v>
      </c>
      <c r="T27" s="61"/>
      <c r="U27" s="61"/>
      <c r="V27" s="61"/>
      <c r="W27" s="61"/>
      <c r="X27" s="61"/>
      <c r="Y27" s="61"/>
      <c r="Z27" s="61"/>
      <c r="AA27" s="61"/>
      <c r="AB27" s="61"/>
      <c r="AC27" s="61"/>
      <c r="AD27" s="61"/>
      <c r="AE27" s="61"/>
      <c r="AF27" s="61"/>
      <c r="AG27" s="61"/>
      <c r="AH27" s="61"/>
      <c r="AI27" s="61"/>
    </row>
    <row r="28" s="2" customFormat="1" ht="160" customHeight="1" spans="1:35">
      <c r="A28" s="26">
        <v>9</v>
      </c>
      <c r="B28" s="25" t="s">
        <v>112</v>
      </c>
      <c r="C28" s="25" t="s">
        <v>113</v>
      </c>
      <c r="D28" s="26" t="s">
        <v>42</v>
      </c>
      <c r="E28" s="28" t="s">
        <v>34</v>
      </c>
      <c r="F28" s="26" t="s">
        <v>114</v>
      </c>
      <c r="G28" s="26" t="s">
        <v>36</v>
      </c>
      <c r="H28" s="27" t="s">
        <v>114</v>
      </c>
      <c r="I28" s="26" t="s">
        <v>87</v>
      </c>
      <c r="J28" s="26">
        <f t="shared" si="9"/>
        <v>34</v>
      </c>
      <c r="K28" s="26">
        <v>34</v>
      </c>
      <c r="L28" s="26"/>
      <c r="M28" s="26"/>
      <c r="N28" s="26">
        <v>35</v>
      </c>
      <c r="O28" s="26">
        <v>91</v>
      </c>
      <c r="P28" s="26">
        <v>18</v>
      </c>
      <c r="Q28" s="26">
        <v>23</v>
      </c>
      <c r="R28" s="25" t="s">
        <v>115</v>
      </c>
      <c r="S28" s="25" t="s">
        <v>89</v>
      </c>
      <c r="T28" s="61"/>
      <c r="U28" s="61"/>
      <c r="V28" s="61"/>
      <c r="W28" s="61"/>
      <c r="X28" s="61"/>
      <c r="Y28" s="61"/>
      <c r="Z28" s="61"/>
      <c r="AA28" s="61"/>
      <c r="AB28" s="61"/>
      <c r="AC28" s="61"/>
      <c r="AD28" s="61"/>
      <c r="AE28" s="61"/>
      <c r="AF28" s="61"/>
      <c r="AG28" s="61"/>
      <c r="AH28" s="61"/>
      <c r="AI28" s="61"/>
    </row>
    <row r="29" s="2" customFormat="1" ht="160" customHeight="1" spans="1:35">
      <c r="A29" s="26">
        <v>10</v>
      </c>
      <c r="B29" s="25" t="s">
        <v>116</v>
      </c>
      <c r="C29" s="25" t="s">
        <v>117</v>
      </c>
      <c r="D29" s="26" t="s">
        <v>42</v>
      </c>
      <c r="E29" s="28" t="s">
        <v>34</v>
      </c>
      <c r="F29" s="26" t="s">
        <v>35</v>
      </c>
      <c r="G29" s="26" t="s">
        <v>36</v>
      </c>
      <c r="H29" s="27" t="s">
        <v>35</v>
      </c>
      <c r="I29" s="26" t="s">
        <v>87</v>
      </c>
      <c r="J29" s="26">
        <f t="shared" si="9"/>
        <v>17</v>
      </c>
      <c r="K29" s="26">
        <v>17</v>
      </c>
      <c r="L29" s="26"/>
      <c r="M29" s="26"/>
      <c r="N29" s="26">
        <v>30</v>
      </c>
      <c r="O29" s="26">
        <v>53</v>
      </c>
      <c r="P29" s="26">
        <v>13</v>
      </c>
      <c r="Q29" s="26">
        <v>20</v>
      </c>
      <c r="R29" s="25" t="s">
        <v>118</v>
      </c>
      <c r="S29" s="25" t="s">
        <v>89</v>
      </c>
      <c r="T29" s="61"/>
      <c r="U29" s="61"/>
      <c r="V29" s="61"/>
      <c r="W29" s="61"/>
      <c r="X29" s="61"/>
      <c r="Y29" s="61"/>
      <c r="Z29" s="61"/>
      <c r="AA29" s="61"/>
      <c r="AB29" s="61"/>
      <c r="AC29" s="61"/>
      <c r="AD29" s="61"/>
      <c r="AE29" s="61"/>
      <c r="AF29" s="61"/>
      <c r="AG29" s="61"/>
      <c r="AH29" s="61"/>
      <c r="AI29" s="61"/>
    </row>
    <row r="30" s="2" customFormat="1" ht="160" customHeight="1" spans="1:35">
      <c r="A30" s="26">
        <v>11</v>
      </c>
      <c r="B30" s="25" t="s">
        <v>119</v>
      </c>
      <c r="C30" s="25" t="s">
        <v>120</v>
      </c>
      <c r="D30" s="26" t="s">
        <v>42</v>
      </c>
      <c r="E30" s="28" t="s">
        <v>34</v>
      </c>
      <c r="F30" s="26" t="s">
        <v>121</v>
      </c>
      <c r="G30" s="26" t="s">
        <v>36</v>
      </c>
      <c r="H30" s="27" t="s">
        <v>121</v>
      </c>
      <c r="I30" s="26" t="s">
        <v>87</v>
      </c>
      <c r="J30" s="26">
        <f t="shared" si="9"/>
        <v>21</v>
      </c>
      <c r="K30" s="26">
        <v>21</v>
      </c>
      <c r="L30" s="26"/>
      <c r="M30" s="26"/>
      <c r="N30" s="26">
        <v>32</v>
      </c>
      <c r="O30" s="26">
        <v>92</v>
      </c>
      <c r="P30" s="26">
        <v>16</v>
      </c>
      <c r="Q30" s="26">
        <v>22</v>
      </c>
      <c r="R30" s="25" t="s">
        <v>122</v>
      </c>
      <c r="S30" s="25" t="s">
        <v>89</v>
      </c>
      <c r="T30" s="61"/>
      <c r="U30" s="61"/>
      <c r="V30" s="61"/>
      <c r="W30" s="61"/>
      <c r="X30" s="61"/>
      <c r="Y30" s="61"/>
      <c r="Z30" s="61"/>
      <c r="AA30" s="61"/>
      <c r="AB30" s="61"/>
      <c r="AC30" s="61"/>
      <c r="AD30" s="61"/>
      <c r="AE30" s="61"/>
      <c r="AF30" s="61"/>
      <c r="AG30" s="61"/>
      <c r="AH30" s="61"/>
      <c r="AI30" s="61"/>
    </row>
    <row r="31" s="2" customFormat="1" ht="160" customHeight="1" spans="1:35">
      <c r="A31" s="26">
        <v>12</v>
      </c>
      <c r="B31" s="25" t="s">
        <v>123</v>
      </c>
      <c r="C31" s="25" t="s">
        <v>124</v>
      </c>
      <c r="D31" s="26" t="s">
        <v>42</v>
      </c>
      <c r="E31" s="28" t="s">
        <v>34</v>
      </c>
      <c r="F31" s="26" t="s">
        <v>65</v>
      </c>
      <c r="G31" s="26" t="s">
        <v>36</v>
      </c>
      <c r="H31" s="27" t="s">
        <v>65</v>
      </c>
      <c r="I31" s="26" t="s">
        <v>87</v>
      </c>
      <c r="J31" s="26">
        <f t="shared" si="9"/>
        <v>19</v>
      </c>
      <c r="K31" s="26">
        <v>19</v>
      </c>
      <c r="L31" s="26"/>
      <c r="M31" s="26"/>
      <c r="N31" s="26">
        <v>30</v>
      </c>
      <c r="O31" s="26">
        <v>53</v>
      </c>
      <c r="P31" s="26">
        <v>13</v>
      </c>
      <c r="Q31" s="26">
        <v>20</v>
      </c>
      <c r="R31" s="25" t="s">
        <v>118</v>
      </c>
      <c r="S31" s="25" t="s">
        <v>89</v>
      </c>
      <c r="T31" s="61"/>
      <c r="U31" s="61"/>
      <c r="V31" s="61"/>
      <c r="W31" s="61"/>
      <c r="X31" s="61"/>
      <c r="Y31" s="61"/>
      <c r="Z31" s="61"/>
      <c r="AA31" s="61"/>
      <c r="AB31" s="61"/>
      <c r="AC31" s="61"/>
      <c r="AD31" s="61"/>
      <c r="AE31" s="61"/>
      <c r="AF31" s="61"/>
      <c r="AG31" s="61"/>
      <c r="AH31" s="61"/>
      <c r="AI31" s="61"/>
    </row>
    <row r="32" ht="70" customHeight="1" spans="1:19">
      <c r="A32" s="32" t="s">
        <v>125</v>
      </c>
      <c r="B32" s="18">
        <v>3</v>
      </c>
      <c r="C32" s="33"/>
      <c r="D32" s="35"/>
      <c r="E32" s="35"/>
      <c r="F32" s="35"/>
      <c r="G32" s="35"/>
      <c r="H32" s="35"/>
      <c r="I32" s="35"/>
      <c r="J32" s="15">
        <f t="shared" si="9"/>
        <v>51</v>
      </c>
      <c r="K32" s="52">
        <f>SUM(K33:K35)</f>
        <v>51</v>
      </c>
      <c r="L32" s="52">
        <f t="shared" ref="L32:Q32" si="11">SUM(L33:L35)</f>
        <v>0</v>
      </c>
      <c r="M32" s="52">
        <f t="shared" si="11"/>
        <v>0</v>
      </c>
      <c r="N32" s="52">
        <f t="shared" si="11"/>
        <v>70</v>
      </c>
      <c r="O32" s="52">
        <f t="shared" si="11"/>
        <v>149</v>
      </c>
      <c r="P32" s="52">
        <f t="shared" si="11"/>
        <v>55</v>
      </c>
      <c r="Q32" s="52">
        <f t="shared" si="11"/>
        <v>120</v>
      </c>
      <c r="R32" s="64"/>
      <c r="S32" s="64"/>
    </row>
    <row r="33" s="2" customFormat="1" ht="283" customHeight="1" spans="1:35">
      <c r="A33" s="20">
        <v>1</v>
      </c>
      <c r="B33" s="22" t="s">
        <v>126</v>
      </c>
      <c r="C33" s="22" t="s">
        <v>127</v>
      </c>
      <c r="D33" s="28" t="s">
        <v>42</v>
      </c>
      <c r="E33" s="28" t="s">
        <v>50</v>
      </c>
      <c r="F33" s="28" t="s">
        <v>59</v>
      </c>
      <c r="G33" s="28" t="s">
        <v>52</v>
      </c>
      <c r="H33" s="29" t="s">
        <v>59</v>
      </c>
      <c r="I33" s="28" t="s">
        <v>128</v>
      </c>
      <c r="J33" s="26">
        <v>16</v>
      </c>
      <c r="K33" s="26">
        <v>16</v>
      </c>
      <c r="L33" s="26"/>
      <c r="M33" s="26"/>
      <c r="N33" s="26">
        <v>25</v>
      </c>
      <c r="O33" s="26">
        <v>81</v>
      </c>
      <c r="P33" s="26">
        <v>20</v>
      </c>
      <c r="Q33" s="26">
        <v>67</v>
      </c>
      <c r="R33" s="22" t="s">
        <v>129</v>
      </c>
      <c r="S33" s="22" t="s">
        <v>130</v>
      </c>
      <c r="T33" s="61"/>
      <c r="U33" s="61"/>
      <c r="V33" s="61"/>
      <c r="W33" s="61"/>
      <c r="X33" s="61"/>
      <c r="Y33" s="61"/>
      <c r="Z33" s="61"/>
      <c r="AA33" s="61"/>
      <c r="AB33" s="61"/>
      <c r="AC33" s="61"/>
      <c r="AD33" s="61"/>
      <c r="AE33" s="61"/>
      <c r="AF33" s="61"/>
      <c r="AG33" s="61"/>
      <c r="AH33" s="61"/>
      <c r="AI33" s="61"/>
    </row>
    <row r="34" s="2" customFormat="1" ht="292" customHeight="1" spans="1:35">
      <c r="A34" s="20">
        <v>2</v>
      </c>
      <c r="B34" s="22" t="s">
        <v>131</v>
      </c>
      <c r="C34" s="22" t="s">
        <v>132</v>
      </c>
      <c r="D34" s="28" t="s">
        <v>42</v>
      </c>
      <c r="E34" s="28" t="s">
        <v>50</v>
      </c>
      <c r="F34" s="28" t="s">
        <v>72</v>
      </c>
      <c r="G34" s="28" t="s">
        <v>52</v>
      </c>
      <c r="H34" s="29" t="s">
        <v>72</v>
      </c>
      <c r="I34" s="28" t="s">
        <v>133</v>
      </c>
      <c r="J34" s="26">
        <v>30</v>
      </c>
      <c r="K34" s="26">
        <v>30</v>
      </c>
      <c r="L34" s="26"/>
      <c r="M34" s="26"/>
      <c r="N34" s="26">
        <v>38</v>
      </c>
      <c r="O34" s="26">
        <v>55</v>
      </c>
      <c r="P34" s="26">
        <v>30</v>
      </c>
      <c r="Q34" s="26">
        <v>45</v>
      </c>
      <c r="R34" s="22" t="s">
        <v>134</v>
      </c>
      <c r="S34" s="22" t="s">
        <v>135</v>
      </c>
      <c r="T34" s="61"/>
      <c r="U34" s="61"/>
      <c r="V34" s="61"/>
      <c r="W34" s="61"/>
      <c r="X34" s="61"/>
      <c r="Y34" s="61"/>
      <c r="Z34" s="61"/>
      <c r="AA34" s="61"/>
      <c r="AB34" s="61"/>
      <c r="AC34" s="61"/>
      <c r="AD34" s="61"/>
      <c r="AE34" s="61"/>
      <c r="AF34" s="61"/>
      <c r="AG34" s="61"/>
      <c r="AH34" s="61"/>
      <c r="AI34" s="61"/>
    </row>
    <row r="35" s="2" customFormat="1" ht="270" customHeight="1" spans="1:35">
      <c r="A35" s="20">
        <v>3</v>
      </c>
      <c r="B35" s="22" t="s">
        <v>136</v>
      </c>
      <c r="C35" s="22" t="s">
        <v>137</v>
      </c>
      <c r="D35" s="28" t="s">
        <v>42</v>
      </c>
      <c r="E35" s="28" t="s">
        <v>50</v>
      </c>
      <c r="F35" s="28" t="s">
        <v>65</v>
      </c>
      <c r="G35" s="28" t="s">
        <v>52</v>
      </c>
      <c r="H35" s="29" t="s">
        <v>65</v>
      </c>
      <c r="I35" s="28" t="s">
        <v>138</v>
      </c>
      <c r="J35" s="26">
        <v>5</v>
      </c>
      <c r="K35" s="26">
        <v>5</v>
      </c>
      <c r="L35" s="26"/>
      <c r="M35" s="26"/>
      <c r="N35" s="26">
        <v>7</v>
      </c>
      <c r="O35" s="26">
        <v>13</v>
      </c>
      <c r="P35" s="26">
        <v>5</v>
      </c>
      <c r="Q35" s="26">
        <v>8</v>
      </c>
      <c r="R35" s="25" t="s">
        <v>139</v>
      </c>
      <c r="S35" s="25" t="s">
        <v>140</v>
      </c>
      <c r="T35" s="61"/>
      <c r="U35" s="61"/>
      <c r="V35" s="61"/>
      <c r="W35" s="61"/>
      <c r="X35" s="61"/>
      <c r="Y35" s="61"/>
      <c r="Z35" s="61"/>
      <c r="AA35" s="61"/>
      <c r="AB35" s="61"/>
      <c r="AC35" s="61"/>
      <c r="AD35" s="61"/>
      <c r="AE35" s="61"/>
      <c r="AF35" s="61"/>
      <c r="AG35" s="61"/>
      <c r="AH35" s="61"/>
      <c r="AI35" s="61"/>
    </row>
    <row r="36" s="2" customFormat="1" ht="251" customHeight="1" spans="1:35">
      <c r="A36" s="17" t="s">
        <v>141</v>
      </c>
      <c r="B36" s="18">
        <v>2</v>
      </c>
      <c r="C36" s="33"/>
      <c r="D36" s="35"/>
      <c r="E36" s="35"/>
      <c r="F36" s="35"/>
      <c r="G36" s="35"/>
      <c r="H36" s="35"/>
      <c r="I36" s="35"/>
      <c r="J36" s="15">
        <f>SUM(K36:M36)</f>
        <v>800</v>
      </c>
      <c r="K36" s="52">
        <f>SUM(K37:K38)</f>
        <v>200</v>
      </c>
      <c r="L36" s="52">
        <f t="shared" ref="L36:Q36" si="12">SUM(L37:L38)</f>
        <v>0</v>
      </c>
      <c r="M36" s="52">
        <f t="shared" si="12"/>
        <v>600</v>
      </c>
      <c r="N36" s="52">
        <f t="shared" si="12"/>
        <v>157</v>
      </c>
      <c r="O36" s="52">
        <f t="shared" si="12"/>
        <v>310</v>
      </c>
      <c r="P36" s="52">
        <f t="shared" si="12"/>
        <v>81</v>
      </c>
      <c r="Q36" s="52">
        <f t="shared" si="12"/>
        <v>202</v>
      </c>
      <c r="R36" s="64"/>
      <c r="S36" s="64"/>
      <c r="T36" s="61"/>
      <c r="U36" s="61"/>
      <c r="V36" s="61"/>
      <c r="W36" s="61"/>
      <c r="X36" s="61"/>
      <c r="Y36" s="61"/>
      <c r="Z36" s="61"/>
      <c r="AA36" s="61"/>
      <c r="AB36" s="61"/>
      <c r="AC36" s="61"/>
      <c r="AD36" s="61"/>
      <c r="AE36" s="61"/>
      <c r="AF36" s="61"/>
      <c r="AG36" s="61"/>
      <c r="AH36" s="61"/>
      <c r="AI36" s="61"/>
    </row>
    <row r="37" ht="249" customHeight="1" spans="1:19">
      <c r="A37" s="20">
        <v>1</v>
      </c>
      <c r="B37" s="22" t="s">
        <v>142</v>
      </c>
      <c r="C37" s="22" t="s">
        <v>143</v>
      </c>
      <c r="D37" s="26" t="s">
        <v>42</v>
      </c>
      <c r="E37" s="26" t="s">
        <v>34</v>
      </c>
      <c r="F37" s="29" t="s">
        <v>86</v>
      </c>
      <c r="G37" s="26" t="s">
        <v>36</v>
      </c>
      <c r="H37" s="29" t="s">
        <v>86</v>
      </c>
      <c r="I37" s="28" t="s">
        <v>144</v>
      </c>
      <c r="J37" s="26">
        <f>SUM(K37:M37)</f>
        <v>400</v>
      </c>
      <c r="K37" s="53">
        <v>100</v>
      </c>
      <c r="L37" s="53"/>
      <c r="M37" s="53">
        <v>300</v>
      </c>
      <c r="N37" s="53">
        <v>68</v>
      </c>
      <c r="O37" s="53">
        <v>125</v>
      </c>
      <c r="P37" s="53">
        <v>34</v>
      </c>
      <c r="Q37" s="53">
        <v>74</v>
      </c>
      <c r="R37" s="22" t="s">
        <v>145</v>
      </c>
      <c r="S37" s="22" t="s">
        <v>146</v>
      </c>
    </row>
    <row r="38" s="2" customFormat="1" ht="251" customHeight="1" spans="1:35">
      <c r="A38" s="20">
        <v>2</v>
      </c>
      <c r="B38" s="25" t="s">
        <v>147</v>
      </c>
      <c r="C38" s="22" t="s">
        <v>148</v>
      </c>
      <c r="D38" s="26" t="s">
        <v>42</v>
      </c>
      <c r="E38" s="26" t="s">
        <v>34</v>
      </c>
      <c r="F38" s="29" t="s">
        <v>86</v>
      </c>
      <c r="G38" s="26" t="s">
        <v>36</v>
      </c>
      <c r="H38" s="29" t="s">
        <v>86</v>
      </c>
      <c r="I38" s="28" t="s">
        <v>144</v>
      </c>
      <c r="J38" s="48">
        <f>SUM(K38:M38)</f>
        <v>400</v>
      </c>
      <c r="K38" s="54">
        <v>100</v>
      </c>
      <c r="L38" s="55"/>
      <c r="M38" s="55">
        <v>300</v>
      </c>
      <c r="N38" s="26">
        <v>89</v>
      </c>
      <c r="O38" s="26">
        <v>185</v>
      </c>
      <c r="P38" s="26">
        <v>47</v>
      </c>
      <c r="Q38" s="26">
        <v>128</v>
      </c>
      <c r="R38" s="22" t="s">
        <v>149</v>
      </c>
      <c r="S38" s="22" t="s">
        <v>150</v>
      </c>
      <c r="T38" s="61"/>
      <c r="U38" s="61"/>
      <c r="V38" s="61"/>
      <c r="W38" s="61"/>
      <c r="X38" s="61"/>
      <c r="Y38" s="61"/>
      <c r="Z38" s="61"/>
      <c r="AA38" s="61"/>
      <c r="AB38" s="61"/>
      <c r="AC38" s="61"/>
      <c r="AD38" s="61"/>
      <c r="AE38" s="61"/>
      <c r="AF38" s="61"/>
      <c r="AG38" s="61"/>
      <c r="AH38" s="61"/>
      <c r="AI38" s="61"/>
    </row>
    <row r="39" s="2" customFormat="1" ht="180" customHeight="1" spans="1:35">
      <c r="A39" s="17" t="s">
        <v>151</v>
      </c>
      <c r="B39" s="18">
        <v>13</v>
      </c>
      <c r="C39" s="33"/>
      <c r="D39" s="31"/>
      <c r="E39" s="31"/>
      <c r="F39" s="35"/>
      <c r="G39" s="31"/>
      <c r="H39" s="35"/>
      <c r="I39" s="35"/>
      <c r="J39" s="15">
        <f>SUM(K39:M39)</f>
        <v>923</v>
      </c>
      <c r="K39" s="56">
        <f>SUM(K40:K52)</f>
        <v>903</v>
      </c>
      <c r="L39" s="56">
        <f t="shared" ref="K39:Q39" si="13">SUM(L40:L52)</f>
        <v>20</v>
      </c>
      <c r="M39" s="56">
        <f t="shared" si="13"/>
        <v>0</v>
      </c>
      <c r="N39" s="56">
        <f t="shared" si="13"/>
        <v>3805</v>
      </c>
      <c r="O39" s="56">
        <f t="shared" si="13"/>
        <v>10927</v>
      </c>
      <c r="P39" s="56">
        <f t="shared" si="13"/>
        <v>1641</v>
      </c>
      <c r="Q39" s="56">
        <f t="shared" si="13"/>
        <v>4774</v>
      </c>
      <c r="R39" s="64"/>
      <c r="S39" s="64"/>
      <c r="T39" s="61"/>
      <c r="U39" s="61"/>
      <c r="V39" s="61"/>
      <c r="W39" s="61"/>
      <c r="X39" s="61"/>
      <c r="Y39" s="61"/>
      <c r="Z39" s="61"/>
      <c r="AA39" s="61"/>
      <c r="AB39" s="61"/>
      <c r="AC39" s="61"/>
      <c r="AD39" s="61"/>
      <c r="AE39" s="61"/>
      <c r="AF39" s="61"/>
      <c r="AG39" s="61"/>
      <c r="AH39" s="61"/>
      <c r="AI39" s="61"/>
    </row>
    <row r="40" ht="247" customHeight="1" spans="1:19">
      <c r="A40" s="20">
        <v>1</v>
      </c>
      <c r="B40" s="22" t="s">
        <v>152</v>
      </c>
      <c r="C40" s="22" t="s">
        <v>153</v>
      </c>
      <c r="D40" s="28" t="s">
        <v>42</v>
      </c>
      <c r="E40" s="26" t="s">
        <v>50</v>
      </c>
      <c r="F40" s="28" t="s">
        <v>95</v>
      </c>
      <c r="G40" s="26" t="s">
        <v>36</v>
      </c>
      <c r="H40" s="29" t="s">
        <v>95</v>
      </c>
      <c r="I40" s="28" t="s">
        <v>154</v>
      </c>
      <c r="J40" s="26">
        <v>25</v>
      </c>
      <c r="K40" s="26">
        <v>25</v>
      </c>
      <c r="L40" s="26"/>
      <c r="M40" s="26"/>
      <c r="N40" s="53">
        <v>221</v>
      </c>
      <c r="O40" s="53">
        <v>681</v>
      </c>
      <c r="P40" s="53">
        <v>120</v>
      </c>
      <c r="Q40" s="53">
        <v>351</v>
      </c>
      <c r="R40" s="22" t="s">
        <v>155</v>
      </c>
      <c r="S40" s="22" t="s">
        <v>156</v>
      </c>
    </row>
    <row r="41" s="2" customFormat="1" ht="305" customHeight="1" spans="1:35">
      <c r="A41" s="20">
        <v>2</v>
      </c>
      <c r="B41" s="22" t="s">
        <v>157</v>
      </c>
      <c r="C41" s="21" t="s">
        <v>158</v>
      </c>
      <c r="D41" s="23" t="s">
        <v>42</v>
      </c>
      <c r="E41" s="28" t="s">
        <v>50</v>
      </c>
      <c r="F41" s="29" t="s">
        <v>65</v>
      </c>
      <c r="G41" s="26" t="s">
        <v>36</v>
      </c>
      <c r="H41" s="29" t="s">
        <v>65</v>
      </c>
      <c r="I41" s="28" t="s">
        <v>159</v>
      </c>
      <c r="J41" s="26">
        <v>100</v>
      </c>
      <c r="K41" s="26">
        <v>100</v>
      </c>
      <c r="L41" s="26"/>
      <c r="M41" s="26"/>
      <c r="N41" s="26">
        <v>374</v>
      </c>
      <c r="O41" s="26">
        <v>1154</v>
      </c>
      <c r="P41" s="26">
        <v>225</v>
      </c>
      <c r="Q41" s="26">
        <v>754</v>
      </c>
      <c r="R41" s="22" t="s">
        <v>160</v>
      </c>
      <c r="S41" s="22" t="s">
        <v>161</v>
      </c>
      <c r="T41" s="61"/>
      <c r="U41" s="61"/>
      <c r="V41" s="61"/>
      <c r="W41" s="61"/>
      <c r="X41" s="61"/>
      <c r="Y41" s="61"/>
      <c r="Z41" s="61"/>
      <c r="AA41" s="61"/>
      <c r="AB41" s="61"/>
      <c r="AC41" s="61"/>
      <c r="AD41" s="61"/>
      <c r="AE41" s="61"/>
      <c r="AF41" s="61"/>
      <c r="AG41" s="61"/>
      <c r="AH41" s="61"/>
      <c r="AI41" s="61"/>
    </row>
    <row r="42" s="2" customFormat="1" ht="271" customHeight="1" spans="1:35">
      <c r="A42" s="20">
        <v>3</v>
      </c>
      <c r="B42" s="22" t="s">
        <v>162</v>
      </c>
      <c r="C42" s="22" t="s">
        <v>163</v>
      </c>
      <c r="D42" s="28" t="s">
        <v>42</v>
      </c>
      <c r="E42" s="28" t="s">
        <v>50</v>
      </c>
      <c r="F42" s="28" t="s">
        <v>99</v>
      </c>
      <c r="G42" s="28" t="s">
        <v>52</v>
      </c>
      <c r="H42" s="29" t="s">
        <v>99</v>
      </c>
      <c r="I42" s="28" t="s">
        <v>164</v>
      </c>
      <c r="J42" s="26">
        <v>20</v>
      </c>
      <c r="K42" s="26">
        <v>20</v>
      </c>
      <c r="L42" s="26"/>
      <c r="M42" s="26"/>
      <c r="N42" s="26">
        <v>26</v>
      </c>
      <c r="O42" s="26">
        <v>30</v>
      </c>
      <c r="P42" s="26">
        <v>16</v>
      </c>
      <c r="Q42" s="26">
        <v>18</v>
      </c>
      <c r="R42" s="22" t="s">
        <v>165</v>
      </c>
      <c r="S42" s="22" t="s">
        <v>166</v>
      </c>
      <c r="T42" s="61"/>
      <c r="U42" s="61"/>
      <c r="V42" s="61"/>
      <c r="W42" s="61"/>
      <c r="X42" s="61"/>
      <c r="Y42" s="61"/>
      <c r="Z42" s="61"/>
      <c r="AA42" s="61"/>
      <c r="AB42" s="61"/>
      <c r="AC42" s="61"/>
      <c r="AD42" s="61"/>
      <c r="AE42" s="61"/>
      <c r="AF42" s="61"/>
      <c r="AG42" s="61"/>
      <c r="AH42" s="61"/>
      <c r="AI42" s="61"/>
    </row>
    <row r="43" s="2" customFormat="1" ht="324" customHeight="1" spans="1:35">
      <c r="A43" s="20">
        <v>4</v>
      </c>
      <c r="B43" s="25" t="s">
        <v>167</v>
      </c>
      <c r="C43" s="25" t="s">
        <v>168</v>
      </c>
      <c r="D43" s="26" t="s">
        <v>42</v>
      </c>
      <c r="E43" s="26" t="s">
        <v>169</v>
      </c>
      <c r="F43" s="27" t="s">
        <v>102</v>
      </c>
      <c r="G43" s="26" t="s">
        <v>36</v>
      </c>
      <c r="H43" s="27" t="s">
        <v>102</v>
      </c>
      <c r="I43" s="26" t="s">
        <v>170</v>
      </c>
      <c r="J43" s="48">
        <v>8</v>
      </c>
      <c r="K43" s="26">
        <v>8</v>
      </c>
      <c r="L43" s="26"/>
      <c r="M43" s="48"/>
      <c r="N43" s="26">
        <v>304</v>
      </c>
      <c r="O43" s="26">
        <v>922</v>
      </c>
      <c r="P43" s="26">
        <v>204</v>
      </c>
      <c r="Q43" s="26">
        <v>625</v>
      </c>
      <c r="R43" s="25" t="s">
        <v>171</v>
      </c>
      <c r="S43" s="25" t="s">
        <v>172</v>
      </c>
      <c r="T43" s="61"/>
      <c r="U43" s="61"/>
      <c r="V43" s="61"/>
      <c r="W43" s="61"/>
      <c r="X43" s="61"/>
      <c r="Y43" s="61"/>
      <c r="Z43" s="61"/>
      <c r="AA43" s="61"/>
      <c r="AB43" s="61"/>
      <c r="AC43" s="61"/>
      <c r="AD43" s="61"/>
      <c r="AE43" s="61"/>
      <c r="AF43" s="61"/>
      <c r="AG43" s="61"/>
      <c r="AH43" s="61"/>
      <c r="AI43" s="61"/>
    </row>
    <row r="44" s="2" customFormat="1" ht="409" customHeight="1" spans="1:35">
      <c r="A44" s="20">
        <v>5</v>
      </c>
      <c r="B44" s="22" t="s">
        <v>173</v>
      </c>
      <c r="C44" s="22" t="s">
        <v>174</v>
      </c>
      <c r="D44" s="28" t="s">
        <v>42</v>
      </c>
      <c r="E44" s="28" t="s">
        <v>169</v>
      </c>
      <c r="F44" s="28" t="s">
        <v>99</v>
      </c>
      <c r="G44" s="28" t="s">
        <v>52</v>
      </c>
      <c r="H44" s="29" t="s">
        <v>99</v>
      </c>
      <c r="I44" s="28" t="s">
        <v>175</v>
      </c>
      <c r="J44" s="26">
        <v>50</v>
      </c>
      <c r="K44" s="26">
        <v>30</v>
      </c>
      <c r="L44" s="26">
        <v>20</v>
      </c>
      <c r="M44" s="26"/>
      <c r="N44" s="26">
        <v>40</v>
      </c>
      <c r="O44" s="26">
        <v>180</v>
      </c>
      <c r="P44" s="26">
        <v>29</v>
      </c>
      <c r="Q44" s="26">
        <v>135</v>
      </c>
      <c r="R44" s="25" t="s">
        <v>176</v>
      </c>
      <c r="S44" s="25" t="s">
        <v>177</v>
      </c>
      <c r="T44" s="61"/>
      <c r="U44" s="61"/>
      <c r="V44" s="61"/>
      <c r="W44" s="61"/>
      <c r="X44" s="61"/>
      <c r="Y44" s="61"/>
      <c r="Z44" s="61"/>
      <c r="AA44" s="61"/>
      <c r="AB44" s="61"/>
      <c r="AC44" s="61"/>
      <c r="AD44" s="61"/>
      <c r="AE44" s="61"/>
      <c r="AF44" s="61"/>
      <c r="AG44" s="61"/>
      <c r="AH44" s="61"/>
      <c r="AI44" s="61"/>
    </row>
    <row r="45" s="3" customFormat="1" ht="318" customHeight="1" spans="1:35">
      <c r="A45" s="20">
        <v>6</v>
      </c>
      <c r="B45" s="22" t="s">
        <v>178</v>
      </c>
      <c r="C45" s="22" t="s">
        <v>179</v>
      </c>
      <c r="D45" s="28" t="s">
        <v>42</v>
      </c>
      <c r="E45" s="28" t="s">
        <v>50</v>
      </c>
      <c r="F45" s="28" t="s">
        <v>59</v>
      </c>
      <c r="G45" s="28" t="s">
        <v>52</v>
      </c>
      <c r="H45" s="29" t="s">
        <v>59</v>
      </c>
      <c r="I45" s="28" t="s">
        <v>180</v>
      </c>
      <c r="J45" s="26">
        <v>20</v>
      </c>
      <c r="K45" s="26">
        <v>20</v>
      </c>
      <c r="L45" s="26"/>
      <c r="M45" s="26"/>
      <c r="N45" s="26">
        <v>355</v>
      </c>
      <c r="O45" s="26">
        <v>922</v>
      </c>
      <c r="P45" s="26">
        <v>240</v>
      </c>
      <c r="Q45" s="26">
        <v>676</v>
      </c>
      <c r="R45" s="22" t="s">
        <v>181</v>
      </c>
      <c r="S45" s="22" t="s">
        <v>182</v>
      </c>
      <c r="T45" s="66"/>
      <c r="U45" s="66"/>
      <c r="V45" s="66"/>
      <c r="W45" s="66"/>
      <c r="X45" s="66"/>
      <c r="Y45" s="66"/>
      <c r="Z45" s="66"/>
      <c r="AA45" s="66"/>
      <c r="AB45" s="66"/>
      <c r="AC45" s="66"/>
      <c r="AD45" s="66"/>
      <c r="AE45" s="66"/>
      <c r="AF45" s="66"/>
      <c r="AG45" s="66"/>
      <c r="AH45" s="66"/>
      <c r="AI45" s="66"/>
    </row>
    <row r="46" s="4" customFormat="1" ht="386" customHeight="1" spans="1:35">
      <c r="A46" s="20">
        <v>7</v>
      </c>
      <c r="B46" s="22" t="s">
        <v>183</v>
      </c>
      <c r="C46" s="22" t="s">
        <v>184</v>
      </c>
      <c r="D46" s="28" t="s">
        <v>42</v>
      </c>
      <c r="E46" s="28" t="s">
        <v>50</v>
      </c>
      <c r="F46" s="28" t="s">
        <v>99</v>
      </c>
      <c r="G46" s="28" t="s">
        <v>36</v>
      </c>
      <c r="H46" s="29" t="s">
        <v>59</v>
      </c>
      <c r="I46" s="28" t="s">
        <v>185</v>
      </c>
      <c r="J46" s="26">
        <v>100</v>
      </c>
      <c r="K46" s="26">
        <v>100</v>
      </c>
      <c r="L46" s="26"/>
      <c r="M46" s="26"/>
      <c r="N46" s="26">
        <v>211</v>
      </c>
      <c r="O46" s="26">
        <v>612</v>
      </c>
      <c r="P46" s="26">
        <v>101</v>
      </c>
      <c r="Q46" s="26">
        <v>297</v>
      </c>
      <c r="R46" s="22" t="s">
        <v>186</v>
      </c>
      <c r="S46" s="22" t="s">
        <v>187</v>
      </c>
      <c r="T46" s="67" t="str">
        <f>H46&amp;I46</f>
        <v>南宫山镇双岭村</v>
      </c>
      <c r="U46" s="67" t="s">
        <v>188</v>
      </c>
      <c r="V46" s="67"/>
      <c r="W46" s="67"/>
      <c r="X46" s="67"/>
      <c r="Y46" s="67"/>
      <c r="Z46" s="67"/>
      <c r="AA46" s="67"/>
      <c r="AB46" s="67"/>
      <c r="AC46" s="67"/>
      <c r="AD46" s="67"/>
      <c r="AE46" s="67"/>
      <c r="AF46" s="67"/>
      <c r="AG46" s="67"/>
      <c r="AH46" s="67"/>
      <c r="AI46" s="67"/>
    </row>
    <row r="47" s="4" customFormat="1" ht="388" customHeight="1" spans="1:35">
      <c r="A47" s="20">
        <v>8</v>
      </c>
      <c r="B47" s="22" t="s">
        <v>189</v>
      </c>
      <c r="C47" s="22" t="s">
        <v>190</v>
      </c>
      <c r="D47" s="28" t="s">
        <v>42</v>
      </c>
      <c r="E47" s="28" t="s">
        <v>50</v>
      </c>
      <c r="F47" s="28" t="s">
        <v>99</v>
      </c>
      <c r="G47" s="28" t="s">
        <v>36</v>
      </c>
      <c r="H47" s="29" t="s">
        <v>59</v>
      </c>
      <c r="I47" s="28" t="s">
        <v>185</v>
      </c>
      <c r="J47" s="26">
        <v>100</v>
      </c>
      <c r="K47" s="26">
        <v>100</v>
      </c>
      <c r="L47" s="26"/>
      <c r="M47" s="26"/>
      <c r="N47" s="26">
        <v>496</v>
      </c>
      <c r="O47" s="26">
        <v>1520</v>
      </c>
      <c r="P47" s="26">
        <v>95</v>
      </c>
      <c r="Q47" s="26">
        <v>274</v>
      </c>
      <c r="R47" s="22" t="s">
        <v>191</v>
      </c>
      <c r="S47" s="22" t="s">
        <v>187</v>
      </c>
      <c r="T47" s="67" t="str">
        <f t="shared" ref="T47:T52" si="14">H47&amp;I47</f>
        <v>南宫山镇双岭村</v>
      </c>
      <c r="U47" s="67"/>
      <c r="V47" s="67"/>
      <c r="W47" s="67"/>
      <c r="X47" s="67"/>
      <c r="Y47" s="67"/>
      <c r="Z47" s="67"/>
      <c r="AA47" s="67"/>
      <c r="AB47" s="67"/>
      <c r="AC47" s="67"/>
      <c r="AD47" s="67"/>
      <c r="AE47" s="67"/>
      <c r="AF47" s="67"/>
      <c r="AG47" s="67"/>
      <c r="AH47" s="67"/>
      <c r="AI47" s="67"/>
    </row>
    <row r="48" s="4" customFormat="1" ht="266" customHeight="1" spans="1:35">
      <c r="A48" s="20">
        <v>9</v>
      </c>
      <c r="B48" s="22" t="s">
        <v>192</v>
      </c>
      <c r="C48" s="22" t="s">
        <v>190</v>
      </c>
      <c r="D48" s="28" t="s">
        <v>42</v>
      </c>
      <c r="E48" s="28" t="s">
        <v>50</v>
      </c>
      <c r="F48" s="28" t="s">
        <v>72</v>
      </c>
      <c r="G48" s="28" t="s">
        <v>36</v>
      </c>
      <c r="H48" s="29" t="s">
        <v>59</v>
      </c>
      <c r="I48" s="28" t="s">
        <v>185</v>
      </c>
      <c r="J48" s="26">
        <v>100</v>
      </c>
      <c r="K48" s="26">
        <v>100</v>
      </c>
      <c r="L48" s="26"/>
      <c r="M48" s="26"/>
      <c r="N48" s="26">
        <v>280</v>
      </c>
      <c r="O48" s="26">
        <v>775</v>
      </c>
      <c r="P48" s="26">
        <v>127</v>
      </c>
      <c r="Q48" s="26">
        <v>334</v>
      </c>
      <c r="R48" s="22" t="s">
        <v>193</v>
      </c>
      <c r="S48" s="22" t="s">
        <v>187</v>
      </c>
      <c r="T48" s="67" t="str">
        <f t="shared" si="14"/>
        <v>南宫山镇双岭村</v>
      </c>
      <c r="U48" s="67"/>
      <c r="V48" s="67"/>
      <c r="W48" s="67"/>
      <c r="X48" s="67"/>
      <c r="Y48" s="67"/>
      <c r="Z48" s="67"/>
      <c r="AA48" s="67"/>
      <c r="AB48" s="67"/>
      <c r="AC48" s="67"/>
      <c r="AD48" s="67"/>
      <c r="AE48" s="67"/>
      <c r="AF48" s="67"/>
      <c r="AG48" s="67"/>
      <c r="AH48" s="67"/>
      <c r="AI48" s="67"/>
    </row>
    <row r="49" s="4" customFormat="1" ht="283" customHeight="1" spans="1:35">
      <c r="A49" s="20">
        <v>10</v>
      </c>
      <c r="B49" s="22" t="s">
        <v>194</v>
      </c>
      <c r="C49" s="22" t="s">
        <v>190</v>
      </c>
      <c r="D49" s="28" t="s">
        <v>42</v>
      </c>
      <c r="E49" s="28" t="s">
        <v>50</v>
      </c>
      <c r="F49" s="28" t="s">
        <v>86</v>
      </c>
      <c r="G49" s="28" t="s">
        <v>36</v>
      </c>
      <c r="H49" s="29" t="s">
        <v>59</v>
      </c>
      <c r="I49" s="28" t="s">
        <v>185</v>
      </c>
      <c r="J49" s="26">
        <v>100</v>
      </c>
      <c r="K49" s="26">
        <v>100</v>
      </c>
      <c r="L49" s="26"/>
      <c r="M49" s="26"/>
      <c r="N49" s="26">
        <v>412</v>
      </c>
      <c r="O49" s="26">
        <v>996</v>
      </c>
      <c r="P49" s="26">
        <v>53</v>
      </c>
      <c r="Q49" s="26">
        <v>116</v>
      </c>
      <c r="R49" s="22" t="s">
        <v>195</v>
      </c>
      <c r="S49" s="22" t="s">
        <v>187</v>
      </c>
      <c r="T49" s="67" t="str">
        <f t="shared" si="14"/>
        <v>南宫山镇双岭村</v>
      </c>
      <c r="U49" s="67"/>
      <c r="V49" s="67"/>
      <c r="W49" s="67"/>
      <c r="X49" s="67"/>
      <c r="Y49" s="67"/>
      <c r="Z49" s="67"/>
      <c r="AA49" s="67"/>
      <c r="AB49" s="67"/>
      <c r="AC49" s="67"/>
      <c r="AD49" s="67"/>
      <c r="AE49" s="67"/>
      <c r="AF49" s="67"/>
      <c r="AG49" s="67"/>
      <c r="AH49" s="67"/>
      <c r="AI49" s="67"/>
    </row>
    <row r="50" s="4" customFormat="1" ht="301" customHeight="1" spans="1:35">
      <c r="A50" s="20">
        <v>11</v>
      </c>
      <c r="B50" s="22" t="s">
        <v>196</v>
      </c>
      <c r="C50" s="22" t="s">
        <v>184</v>
      </c>
      <c r="D50" s="28" t="s">
        <v>42</v>
      </c>
      <c r="E50" s="28" t="s">
        <v>50</v>
      </c>
      <c r="F50" s="28" t="s">
        <v>51</v>
      </c>
      <c r="G50" s="28" t="s">
        <v>36</v>
      </c>
      <c r="H50" s="29" t="s">
        <v>59</v>
      </c>
      <c r="I50" s="28" t="s">
        <v>185</v>
      </c>
      <c r="J50" s="26">
        <v>100</v>
      </c>
      <c r="K50" s="26">
        <v>100</v>
      </c>
      <c r="L50" s="26"/>
      <c r="M50" s="26"/>
      <c r="N50" s="26">
        <v>272</v>
      </c>
      <c r="O50" s="26">
        <v>700</v>
      </c>
      <c r="P50" s="26">
        <v>88</v>
      </c>
      <c r="Q50" s="26">
        <v>237</v>
      </c>
      <c r="R50" s="22" t="s">
        <v>197</v>
      </c>
      <c r="S50" s="22" t="s">
        <v>187</v>
      </c>
      <c r="T50" s="67" t="str">
        <f t="shared" si="14"/>
        <v>南宫山镇双岭村</v>
      </c>
      <c r="U50" s="67"/>
      <c r="V50" s="67"/>
      <c r="W50" s="67"/>
      <c r="X50" s="67"/>
      <c r="Y50" s="67"/>
      <c r="Z50" s="67"/>
      <c r="AA50" s="67"/>
      <c r="AB50" s="67"/>
      <c r="AC50" s="67"/>
      <c r="AD50" s="67"/>
      <c r="AE50" s="67"/>
      <c r="AF50" s="67"/>
      <c r="AG50" s="67"/>
      <c r="AH50" s="67"/>
      <c r="AI50" s="67"/>
    </row>
    <row r="51" s="4" customFormat="1" ht="290" customHeight="1" spans="1:35">
      <c r="A51" s="20">
        <v>12</v>
      </c>
      <c r="B51" s="22" t="s">
        <v>198</v>
      </c>
      <c r="C51" s="22" t="s">
        <v>184</v>
      </c>
      <c r="D51" s="28" t="s">
        <v>42</v>
      </c>
      <c r="E51" s="28" t="s">
        <v>50</v>
      </c>
      <c r="F51" s="28" t="s">
        <v>59</v>
      </c>
      <c r="G51" s="28" t="s">
        <v>36</v>
      </c>
      <c r="H51" s="29" t="s">
        <v>59</v>
      </c>
      <c r="I51" s="28" t="s">
        <v>185</v>
      </c>
      <c r="J51" s="26">
        <v>100</v>
      </c>
      <c r="K51" s="26">
        <v>100</v>
      </c>
      <c r="L51" s="26"/>
      <c r="M51" s="26"/>
      <c r="N51" s="26">
        <v>392</v>
      </c>
      <c r="O51" s="26">
        <v>1265</v>
      </c>
      <c r="P51" s="26">
        <v>135</v>
      </c>
      <c r="Q51" s="26">
        <v>385</v>
      </c>
      <c r="R51" s="22" t="s">
        <v>199</v>
      </c>
      <c r="S51" s="22" t="s">
        <v>187</v>
      </c>
      <c r="T51" s="67" t="str">
        <f t="shared" si="14"/>
        <v>南宫山镇双岭村</v>
      </c>
      <c r="U51" s="67"/>
      <c r="V51" s="67"/>
      <c r="W51" s="67"/>
      <c r="X51" s="67"/>
      <c r="Y51" s="67"/>
      <c r="Z51" s="67"/>
      <c r="AA51" s="67"/>
      <c r="AB51" s="67"/>
      <c r="AC51" s="67"/>
      <c r="AD51" s="67"/>
      <c r="AE51" s="67"/>
      <c r="AF51" s="67"/>
      <c r="AG51" s="67"/>
      <c r="AH51" s="67"/>
      <c r="AI51" s="67"/>
    </row>
    <row r="52" s="4" customFormat="1" ht="292" customHeight="1" spans="1:35">
      <c r="A52" s="20">
        <v>13</v>
      </c>
      <c r="B52" s="22" t="s">
        <v>200</v>
      </c>
      <c r="C52" s="22" t="s">
        <v>184</v>
      </c>
      <c r="D52" s="28" t="s">
        <v>42</v>
      </c>
      <c r="E52" s="28" t="s">
        <v>50</v>
      </c>
      <c r="F52" s="28" t="s">
        <v>102</v>
      </c>
      <c r="G52" s="28" t="s">
        <v>36</v>
      </c>
      <c r="H52" s="29" t="s">
        <v>59</v>
      </c>
      <c r="I52" s="28" t="s">
        <v>185</v>
      </c>
      <c r="J52" s="26">
        <v>100</v>
      </c>
      <c r="K52" s="26">
        <v>100</v>
      </c>
      <c r="L52" s="26"/>
      <c r="M52" s="26"/>
      <c r="N52" s="26">
        <v>422</v>
      </c>
      <c r="O52" s="26">
        <v>1170</v>
      </c>
      <c r="P52" s="26">
        <v>208</v>
      </c>
      <c r="Q52" s="26">
        <v>572</v>
      </c>
      <c r="R52" s="22" t="s">
        <v>201</v>
      </c>
      <c r="S52" s="22" t="s">
        <v>187</v>
      </c>
      <c r="T52" s="67" t="str">
        <f t="shared" si="14"/>
        <v>南宫山镇双岭村</v>
      </c>
      <c r="U52" s="67"/>
      <c r="V52" s="67"/>
      <c r="W52" s="67"/>
      <c r="X52" s="67"/>
      <c r="Y52" s="67"/>
      <c r="Z52" s="67"/>
      <c r="AA52" s="67"/>
      <c r="AB52" s="67"/>
      <c r="AC52" s="67"/>
      <c r="AD52" s="67"/>
      <c r="AE52" s="67"/>
      <c r="AF52" s="67"/>
      <c r="AG52" s="67"/>
      <c r="AH52" s="67"/>
      <c r="AI52" s="67"/>
    </row>
    <row r="53" ht="70" customHeight="1" spans="1:19">
      <c r="A53" s="17" t="s">
        <v>202</v>
      </c>
      <c r="B53" s="18">
        <f>A55</f>
        <v>2</v>
      </c>
      <c r="C53" s="36"/>
      <c r="D53" s="37"/>
      <c r="E53" s="37"/>
      <c r="F53" s="37"/>
      <c r="G53" s="37"/>
      <c r="H53" s="37"/>
      <c r="I53" s="37"/>
      <c r="J53" s="15">
        <f t="shared" ref="J53:J57" si="15">SUM(K53:M53)</f>
        <v>400</v>
      </c>
      <c r="K53" s="57">
        <f>SUM(K54:K55)</f>
        <v>400</v>
      </c>
      <c r="L53" s="57">
        <f t="shared" ref="L53:Q53" si="16">SUM(L54:L55)</f>
        <v>0</v>
      </c>
      <c r="M53" s="57">
        <f t="shared" si="16"/>
        <v>0</v>
      </c>
      <c r="N53" s="57">
        <f t="shared" si="16"/>
        <v>132</v>
      </c>
      <c r="O53" s="57">
        <f t="shared" si="16"/>
        <v>400</v>
      </c>
      <c r="P53" s="57">
        <f t="shared" si="16"/>
        <v>36</v>
      </c>
      <c r="Q53" s="57">
        <f t="shared" si="16"/>
        <v>113</v>
      </c>
      <c r="R53" s="68"/>
      <c r="S53" s="68"/>
    </row>
    <row r="54" s="2" customFormat="1" ht="409" customHeight="1" spans="1:35">
      <c r="A54" s="20">
        <v>1</v>
      </c>
      <c r="B54" s="38" t="s">
        <v>203</v>
      </c>
      <c r="C54" s="39" t="s">
        <v>204</v>
      </c>
      <c r="D54" s="40" t="s">
        <v>42</v>
      </c>
      <c r="E54" s="41" t="s">
        <v>50</v>
      </c>
      <c r="F54" s="28" t="s">
        <v>86</v>
      </c>
      <c r="G54" s="42" t="s">
        <v>205</v>
      </c>
      <c r="H54" s="29" t="s">
        <v>86</v>
      </c>
      <c r="I54" s="28" t="s">
        <v>206</v>
      </c>
      <c r="J54" s="26">
        <f t="shared" si="15"/>
        <v>200</v>
      </c>
      <c r="K54" s="58">
        <v>200</v>
      </c>
      <c r="L54" s="26"/>
      <c r="M54" s="26"/>
      <c r="N54" s="58">
        <v>50</v>
      </c>
      <c r="O54" s="58">
        <v>142</v>
      </c>
      <c r="P54" s="26">
        <v>15</v>
      </c>
      <c r="Q54" s="26">
        <v>38</v>
      </c>
      <c r="R54" s="69" t="s">
        <v>207</v>
      </c>
      <c r="S54" s="22" t="s">
        <v>208</v>
      </c>
      <c r="T54" s="61"/>
      <c r="U54" s="61"/>
      <c r="V54" s="61"/>
      <c r="W54" s="61"/>
      <c r="X54" s="61"/>
      <c r="Y54" s="61"/>
      <c r="Z54" s="61"/>
      <c r="AA54" s="61"/>
      <c r="AB54" s="61"/>
      <c r="AC54" s="61"/>
      <c r="AD54" s="61"/>
      <c r="AE54" s="61"/>
      <c r="AF54" s="61"/>
      <c r="AG54" s="61"/>
      <c r="AH54" s="61"/>
      <c r="AI54" s="61"/>
    </row>
    <row r="55" s="2" customFormat="1" ht="397" customHeight="1" spans="1:35">
      <c r="A55" s="20">
        <v>2</v>
      </c>
      <c r="B55" s="43" t="s">
        <v>209</v>
      </c>
      <c r="C55" s="44" t="s">
        <v>210</v>
      </c>
      <c r="D55" s="41" t="s">
        <v>42</v>
      </c>
      <c r="E55" s="28" t="s">
        <v>50</v>
      </c>
      <c r="F55" s="28" t="s">
        <v>59</v>
      </c>
      <c r="G55" s="42" t="s">
        <v>205</v>
      </c>
      <c r="H55" s="45" t="s">
        <v>59</v>
      </c>
      <c r="I55" s="59" t="s">
        <v>211</v>
      </c>
      <c r="J55" s="26">
        <f t="shared" si="15"/>
        <v>200</v>
      </c>
      <c r="K55" s="58">
        <v>200</v>
      </c>
      <c r="L55" s="26"/>
      <c r="M55" s="58"/>
      <c r="N55" s="58">
        <v>82</v>
      </c>
      <c r="O55" s="58">
        <v>258</v>
      </c>
      <c r="P55" s="58">
        <v>21</v>
      </c>
      <c r="Q55" s="58">
        <v>75</v>
      </c>
      <c r="R55" s="70" t="s">
        <v>212</v>
      </c>
      <c r="S55" s="22" t="s">
        <v>208</v>
      </c>
      <c r="T55" s="61"/>
      <c r="U55" s="61"/>
      <c r="V55" s="61"/>
      <c r="W55" s="61"/>
      <c r="X55" s="61"/>
      <c r="Y55" s="61"/>
      <c r="Z55" s="61"/>
      <c r="AA55" s="61"/>
      <c r="AB55" s="61"/>
      <c r="AC55" s="61"/>
      <c r="AD55" s="61"/>
      <c r="AE55" s="61"/>
      <c r="AF55" s="61"/>
      <c r="AG55" s="61"/>
      <c r="AH55" s="61"/>
      <c r="AI55" s="61"/>
    </row>
    <row r="56" ht="70" customHeight="1" spans="1:19">
      <c r="A56" s="17" t="s">
        <v>213</v>
      </c>
      <c r="B56" s="16">
        <f>SUM(B57,B64)</f>
        <v>7</v>
      </c>
      <c r="C56" s="46"/>
      <c r="D56" s="47"/>
      <c r="E56" s="47"/>
      <c r="F56" s="47"/>
      <c r="G56" s="47"/>
      <c r="H56" s="47"/>
      <c r="I56" s="47"/>
      <c r="J56" s="15">
        <f t="shared" si="15"/>
        <v>672</v>
      </c>
      <c r="K56" s="50">
        <f>SUM(K57,K64)</f>
        <v>672</v>
      </c>
      <c r="L56" s="50">
        <f t="shared" ref="L56:Q56" si="17">SUM(L57,L64)</f>
        <v>0</v>
      </c>
      <c r="M56" s="50">
        <f t="shared" si="17"/>
        <v>0</v>
      </c>
      <c r="N56" s="50">
        <f t="shared" si="17"/>
        <v>510</v>
      </c>
      <c r="O56" s="50">
        <f t="shared" si="17"/>
        <v>1298</v>
      </c>
      <c r="P56" s="50">
        <f t="shared" si="17"/>
        <v>240</v>
      </c>
      <c r="Q56" s="50">
        <f t="shared" si="17"/>
        <v>691</v>
      </c>
      <c r="R56" s="17"/>
      <c r="S56" s="17"/>
    </row>
    <row r="57" ht="70" customHeight="1" spans="1:19">
      <c r="A57" s="17" t="s">
        <v>214</v>
      </c>
      <c r="B57" s="16">
        <f>A63</f>
        <v>6</v>
      </c>
      <c r="C57" s="46"/>
      <c r="D57" s="47"/>
      <c r="E57" s="47"/>
      <c r="F57" s="47"/>
      <c r="G57" s="47"/>
      <c r="H57" s="47"/>
      <c r="I57" s="47"/>
      <c r="J57" s="15">
        <f t="shared" si="15"/>
        <v>610</v>
      </c>
      <c r="K57" s="50">
        <f>SUM(K58:K63)</f>
        <v>610</v>
      </c>
      <c r="L57" s="50">
        <f t="shared" ref="L57:Q57" si="18">SUM(L58:L63)</f>
        <v>0</v>
      </c>
      <c r="M57" s="50">
        <f t="shared" si="18"/>
        <v>0</v>
      </c>
      <c r="N57" s="50">
        <f t="shared" si="18"/>
        <v>459</v>
      </c>
      <c r="O57" s="50">
        <f t="shared" si="18"/>
        <v>1143</v>
      </c>
      <c r="P57" s="50">
        <f t="shared" si="18"/>
        <v>230</v>
      </c>
      <c r="Q57" s="50">
        <f t="shared" si="18"/>
        <v>659</v>
      </c>
      <c r="R57" s="17"/>
      <c r="S57" s="17"/>
    </row>
    <row r="58" s="2" customFormat="1" ht="300" customHeight="1" spans="1:35">
      <c r="A58" s="20">
        <v>1</v>
      </c>
      <c r="B58" s="25" t="s">
        <v>215</v>
      </c>
      <c r="C58" s="22" t="s">
        <v>216</v>
      </c>
      <c r="D58" s="28" t="s">
        <v>42</v>
      </c>
      <c r="E58" s="26" t="s">
        <v>50</v>
      </c>
      <c r="F58" s="28" t="s">
        <v>59</v>
      </c>
      <c r="G58" s="28" t="s">
        <v>217</v>
      </c>
      <c r="H58" s="29" t="s">
        <v>59</v>
      </c>
      <c r="I58" s="28" t="s">
        <v>185</v>
      </c>
      <c r="J58" s="26">
        <v>75</v>
      </c>
      <c r="K58" s="26">
        <v>75</v>
      </c>
      <c r="L58" s="26"/>
      <c r="M58" s="26"/>
      <c r="N58" s="26">
        <v>54</v>
      </c>
      <c r="O58" s="26">
        <v>145</v>
      </c>
      <c r="P58" s="26">
        <v>26</v>
      </c>
      <c r="Q58" s="26">
        <v>83</v>
      </c>
      <c r="R58" s="25" t="s">
        <v>218</v>
      </c>
      <c r="S58" s="25" t="s">
        <v>219</v>
      </c>
      <c r="T58" s="61"/>
      <c r="U58" s="61"/>
      <c r="V58" s="61"/>
      <c r="W58" s="61"/>
      <c r="X58" s="61"/>
      <c r="Y58" s="61"/>
      <c r="Z58" s="61"/>
      <c r="AA58" s="61"/>
      <c r="AB58" s="61"/>
      <c r="AC58" s="61"/>
      <c r="AD58" s="61"/>
      <c r="AE58" s="61"/>
      <c r="AF58" s="61"/>
      <c r="AG58" s="61"/>
      <c r="AH58" s="61"/>
      <c r="AI58" s="61"/>
    </row>
    <row r="59" s="2" customFormat="1" ht="245" customHeight="1" spans="1:35">
      <c r="A59" s="20">
        <v>2</v>
      </c>
      <c r="B59" s="25" t="s">
        <v>220</v>
      </c>
      <c r="C59" s="22" t="s">
        <v>221</v>
      </c>
      <c r="D59" s="28" t="s">
        <v>42</v>
      </c>
      <c r="E59" s="26" t="s">
        <v>50</v>
      </c>
      <c r="F59" s="28" t="s">
        <v>79</v>
      </c>
      <c r="G59" s="28" t="s">
        <v>217</v>
      </c>
      <c r="H59" s="29" t="s">
        <v>79</v>
      </c>
      <c r="I59" s="28" t="s">
        <v>222</v>
      </c>
      <c r="J59" s="26">
        <v>115</v>
      </c>
      <c r="K59" s="26">
        <v>115</v>
      </c>
      <c r="L59" s="26"/>
      <c r="M59" s="26"/>
      <c r="N59" s="26">
        <v>98</v>
      </c>
      <c r="O59" s="26">
        <v>240</v>
      </c>
      <c r="P59" s="26">
        <v>11</v>
      </c>
      <c r="Q59" s="26">
        <v>26</v>
      </c>
      <c r="R59" s="25" t="s">
        <v>223</v>
      </c>
      <c r="S59" s="25" t="s">
        <v>219</v>
      </c>
      <c r="T59" s="61"/>
      <c r="U59" s="61"/>
      <c r="V59" s="61"/>
      <c r="W59" s="61"/>
      <c r="X59" s="61"/>
      <c r="Y59" s="61"/>
      <c r="Z59" s="61"/>
      <c r="AA59" s="61"/>
      <c r="AB59" s="61"/>
      <c r="AC59" s="61"/>
      <c r="AD59" s="61"/>
      <c r="AE59" s="61"/>
      <c r="AF59" s="61"/>
      <c r="AG59" s="61"/>
      <c r="AH59" s="61"/>
      <c r="AI59" s="61"/>
    </row>
    <row r="60" s="2" customFormat="1" ht="245" customHeight="1" spans="1:35">
      <c r="A60" s="20">
        <v>3</v>
      </c>
      <c r="B60" s="25" t="s">
        <v>224</v>
      </c>
      <c r="C60" s="22" t="s">
        <v>225</v>
      </c>
      <c r="D60" s="28" t="s">
        <v>42</v>
      </c>
      <c r="E60" s="26" t="s">
        <v>50</v>
      </c>
      <c r="F60" s="28" t="s">
        <v>86</v>
      </c>
      <c r="G60" s="28" t="s">
        <v>217</v>
      </c>
      <c r="H60" s="29" t="s">
        <v>86</v>
      </c>
      <c r="I60" s="28" t="s">
        <v>226</v>
      </c>
      <c r="J60" s="26">
        <v>165</v>
      </c>
      <c r="K60" s="26">
        <v>165</v>
      </c>
      <c r="L60" s="26"/>
      <c r="M60" s="26"/>
      <c r="N60" s="26">
        <v>185</v>
      </c>
      <c r="O60" s="26">
        <v>365</v>
      </c>
      <c r="P60" s="26">
        <v>114</v>
      </c>
      <c r="Q60" s="26">
        <v>279</v>
      </c>
      <c r="R60" s="25" t="s">
        <v>227</v>
      </c>
      <c r="S60" s="25" t="s">
        <v>228</v>
      </c>
      <c r="T60" s="61"/>
      <c r="U60" s="61"/>
      <c r="V60" s="61"/>
      <c r="W60" s="61"/>
      <c r="X60" s="61"/>
      <c r="Y60" s="61"/>
      <c r="Z60" s="61"/>
      <c r="AA60" s="61"/>
      <c r="AB60" s="61"/>
      <c r="AC60" s="61"/>
      <c r="AD60" s="61"/>
      <c r="AE60" s="61"/>
      <c r="AF60" s="61"/>
      <c r="AG60" s="61"/>
      <c r="AH60" s="61"/>
      <c r="AI60" s="61"/>
    </row>
    <row r="61" s="2" customFormat="1" ht="279" customHeight="1" spans="1:35">
      <c r="A61" s="20">
        <v>4</v>
      </c>
      <c r="B61" s="25" t="s">
        <v>229</v>
      </c>
      <c r="C61" s="22" t="s">
        <v>230</v>
      </c>
      <c r="D61" s="28" t="s">
        <v>42</v>
      </c>
      <c r="E61" s="26" t="s">
        <v>50</v>
      </c>
      <c r="F61" s="28" t="s">
        <v>102</v>
      </c>
      <c r="G61" s="28" t="s">
        <v>217</v>
      </c>
      <c r="H61" s="29" t="s">
        <v>102</v>
      </c>
      <c r="I61" s="28" t="s">
        <v>231</v>
      </c>
      <c r="J61" s="26">
        <v>100</v>
      </c>
      <c r="K61" s="26">
        <v>100</v>
      </c>
      <c r="L61" s="26"/>
      <c r="M61" s="26"/>
      <c r="N61" s="26">
        <v>35</v>
      </c>
      <c r="O61" s="26">
        <v>142</v>
      </c>
      <c r="P61" s="26">
        <v>18</v>
      </c>
      <c r="Q61" s="26">
        <v>75</v>
      </c>
      <c r="R61" s="25" t="s">
        <v>232</v>
      </c>
      <c r="S61" s="25" t="s">
        <v>228</v>
      </c>
      <c r="T61" s="61"/>
      <c r="U61" s="61"/>
      <c r="V61" s="61"/>
      <c r="W61" s="61"/>
      <c r="X61" s="61"/>
      <c r="Y61" s="61"/>
      <c r="Z61" s="61"/>
      <c r="AA61" s="61"/>
      <c r="AB61" s="61"/>
      <c r="AC61" s="61"/>
      <c r="AD61" s="61"/>
      <c r="AE61" s="61"/>
      <c r="AF61" s="61"/>
      <c r="AG61" s="61"/>
      <c r="AH61" s="61"/>
      <c r="AI61" s="61"/>
    </row>
    <row r="62" s="2" customFormat="1" ht="279" customHeight="1" spans="1:35">
      <c r="A62" s="20">
        <v>5</v>
      </c>
      <c r="B62" s="25" t="s">
        <v>233</v>
      </c>
      <c r="C62" s="25" t="s">
        <v>234</v>
      </c>
      <c r="D62" s="26" t="s">
        <v>42</v>
      </c>
      <c r="E62" s="26" t="s">
        <v>235</v>
      </c>
      <c r="F62" s="26" t="s">
        <v>86</v>
      </c>
      <c r="G62" s="26" t="s">
        <v>217</v>
      </c>
      <c r="H62" s="27" t="s">
        <v>86</v>
      </c>
      <c r="I62" s="26" t="s">
        <v>236</v>
      </c>
      <c r="J62" s="26">
        <v>50</v>
      </c>
      <c r="K62" s="26">
        <v>50</v>
      </c>
      <c r="L62" s="26"/>
      <c r="M62" s="26"/>
      <c r="N62" s="26">
        <v>42</v>
      </c>
      <c r="O62" s="26">
        <v>83</v>
      </c>
      <c r="P62" s="26">
        <v>19</v>
      </c>
      <c r="Q62" s="26">
        <v>43</v>
      </c>
      <c r="R62" s="25" t="s">
        <v>237</v>
      </c>
      <c r="S62" s="25" t="s">
        <v>238</v>
      </c>
      <c r="T62" s="61"/>
      <c r="U62" s="61"/>
      <c r="V62" s="61"/>
      <c r="W62" s="61"/>
      <c r="X62" s="61"/>
      <c r="Y62" s="61"/>
      <c r="Z62" s="61"/>
      <c r="AA62" s="61"/>
      <c r="AB62" s="61"/>
      <c r="AC62" s="61"/>
      <c r="AD62" s="61"/>
      <c r="AE62" s="61"/>
      <c r="AF62" s="61"/>
      <c r="AG62" s="61"/>
      <c r="AH62" s="61"/>
      <c r="AI62" s="61"/>
    </row>
    <row r="63" s="2" customFormat="1" ht="268" customHeight="1" spans="1:35">
      <c r="A63" s="20">
        <v>6</v>
      </c>
      <c r="B63" s="25" t="s">
        <v>239</v>
      </c>
      <c r="C63" s="22" t="s">
        <v>240</v>
      </c>
      <c r="D63" s="28" t="s">
        <v>42</v>
      </c>
      <c r="E63" s="26" t="s">
        <v>50</v>
      </c>
      <c r="F63" s="28" t="s">
        <v>95</v>
      </c>
      <c r="G63" s="28" t="s">
        <v>217</v>
      </c>
      <c r="H63" s="29" t="s">
        <v>95</v>
      </c>
      <c r="I63" s="28" t="s">
        <v>241</v>
      </c>
      <c r="J63" s="26">
        <v>105</v>
      </c>
      <c r="K63" s="26">
        <v>105</v>
      </c>
      <c r="L63" s="26"/>
      <c r="M63" s="26"/>
      <c r="N63" s="26">
        <v>45</v>
      </c>
      <c r="O63" s="26">
        <v>168</v>
      </c>
      <c r="P63" s="26">
        <v>42</v>
      </c>
      <c r="Q63" s="26">
        <v>153</v>
      </c>
      <c r="R63" s="25" t="s">
        <v>242</v>
      </c>
      <c r="S63" s="25" t="s">
        <v>243</v>
      </c>
      <c r="T63" s="61"/>
      <c r="U63" s="61"/>
      <c r="V63" s="61"/>
      <c r="W63" s="61"/>
      <c r="X63" s="61"/>
      <c r="Y63" s="61"/>
      <c r="Z63" s="61"/>
      <c r="AA63" s="61"/>
      <c r="AB63" s="61"/>
      <c r="AC63" s="61"/>
      <c r="AD63" s="61"/>
      <c r="AE63" s="61"/>
      <c r="AF63" s="61"/>
      <c r="AG63" s="61"/>
      <c r="AH63" s="61"/>
      <c r="AI63" s="61"/>
    </row>
    <row r="64" ht="120" customHeight="1" spans="1:19">
      <c r="A64" s="17" t="s">
        <v>244</v>
      </c>
      <c r="B64" s="48">
        <v>1</v>
      </c>
      <c r="C64" s="49"/>
      <c r="D64" s="50"/>
      <c r="E64" s="50"/>
      <c r="F64" s="50"/>
      <c r="G64" s="50"/>
      <c r="H64" s="50"/>
      <c r="I64" s="50"/>
      <c r="J64" s="15">
        <f>SUM(K64:M64)</f>
        <v>62</v>
      </c>
      <c r="K64" s="50">
        <f>SUM(K65:K65)</f>
        <v>62</v>
      </c>
      <c r="L64" s="50">
        <f t="shared" ref="L64:Q64" si="19">SUM(L65:L65)</f>
        <v>0</v>
      </c>
      <c r="M64" s="50">
        <f t="shared" si="19"/>
        <v>0</v>
      </c>
      <c r="N64" s="50">
        <f t="shared" si="19"/>
        <v>51</v>
      </c>
      <c r="O64" s="60">
        <f t="shared" si="19"/>
        <v>155</v>
      </c>
      <c r="P64" s="50">
        <f t="shared" si="19"/>
        <v>10</v>
      </c>
      <c r="Q64" s="50">
        <f t="shared" si="19"/>
        <v>32</v>
      </c>
      <c r="R64" s="32"/>
      <c r="S64" s="32"/>
    </row>
    <row r="65" s="2" customFormat="1" ht="375" customHeight="1" spans="1:35">
      <c r="A65" s="20">
        <v>1</v>
      </c>
      <c r="B65" s="22" t="s">
        <v>245</v>
      </c>
      <c r="C65" s="25" t="s">
        <v>246</v>
      </c>
      <c r="D65" s="26" t="s">
        <v>42</v>
      </c>
      <c r="E65" s="26" t="s">
        <v>247</v>
      </c>
      <c r="F65" s="26" t="s">
        <v>114</v>
      </c>
      <c r="G65" s="26" t="s">
        <v>248</v>
      </c>
      <c r="H65" s="27" t="s">
        <v>114</v>
      </c>
      <c r="I65" s="26" t="s">
        <v>249</v>
      </c>
      <c r="J65" s="26">
        <v>62</v>
      </c>
      <c r="K65" s="26">
        <v>62</v>
      </c>
      <c r="L65" s="26"/>
      <c r="M65" s="26"/>
      <c r="N65" s="26">
        <v>51</v>
      </c>
      <c r="O65" s="26">
        <v>155</v>
      </c>
      <c r="P65" s="26">
        <v>10</v>
      </c>
      <c r="Q65" s="26">
        <v>32</v>
      </c>
      <c r="R65" s="22" t="s">
        <v>250</v>
      </c>
      <c r="S65" s="22" t="s">
        <v>251</v>
      </c>
      <c r="T65" s="61"/>
      <c r="U65" s="61"/>
      <c r="V65" s="61"/>
      <c r="W65" s="61"/>
      <c r="X65" s="61"/>
      <c r="Y65" s="61"/>
      <c r="Z65" s="61"/>
      <c r="AA65" s="61"/>
      <c r="AB65" s="61"/>
      <c r="AC65" s="61"/>
      <c r="AD65" s="61"/>
      <c r="AE65" s="61"/>
      <c r="AF65" s="61"/>
      <c r="AG65" s="61"/>
      <c r="AH65" s="61"/>
      <c r="AI65" s="61"/>
    </row>
    <row r="66" ht="80" customHeight="1" spans="1:19">
      <c r="A66" s="17" t="s">
        <v>252</v>
      </c>
      <c r="B66" s="16">
        <f>SUM(B67,B71,B81,B91)</f>
        <v>20</v>
      </c>
      <c r="C66" s="46"/>
      <c r="D66" s="47"/>
      <c r="E66" s="47"/>
      <c r="F66" s="47"/>
      <c r="G66" s="47"/>
      <c r="H66" s="47"/>
      <c r="I66" s="47"/>
      <c r="J66" s="15">
        <f t="shared" ref="J66:J72" si="20">SUM(K66:M66)</f>
        <v>1584</v>
      </c>
      <c r="K66" s="50">
        <f>SUM(K67,K71,K81,K91)</f>
        <v>1584</v>
      </c>
      <c r="L66" s="50">
        <f t="shared" ref="L66:Q66" si="21">SUM(L67,L71,L81,L91)</f>
        <v>0</v>
      </c>
      <c r="M66" s="50">
        <f t="shared" si="21"/>
        <v>0</v>
      </c>
      <c r="N66" s="50">
        <f t="shared" si="21"/>
        <v>2511</v>
      </c>
      <c r="O66" s="50">
        <f t="shared" si="21"/>
        <v>7970</v>
      </c>
      <c r="P66" s="50">
        <f t="shared" si="21"/>
        <v>1003</v>
      </c>
      <c r="Q66" s="50">
        <f t="shared" si="21"/>
        <v>2943</v>
      </c>
      <c r="R66" s="17"/>
      <c r="S66" s="17"/>
    </row>
    <row r="67" ht="120" customHeight="1" spans="1:19">
      <c r="A67" s="17" t="s">
        <v>253</v>
      </c>
      <c r="B67" s="48">
        <f>A70</f>
        <v>3</v>
      </c>
      <c r="C67" s="46"/>
      <c r="D67" s="47"/>
      <c r="E67" s="47"/>
      <c r="F67" s="47"/>
      <c r="G67" s="47"/>
      <c r="H67" s="47"/>
      <c r="I67" s="47"/>
      <c r="J67" s="15">
        <f t="shared" si="20"/>
        <v>50</v>
      </c>
      <c r="K67" s="50">
        <f>SUM(K68:K70)</f>
        <v>50</v>
      </c>
      <c r="L67" s="50">
        <f t="shared" ref="L67:Q67" si="22">SUM(L68:L70)</f>
        <v>0</v>
      </c>
      <c r="M67" s="50">
        <f t="shared" si="22"/>
        <v>0</v>
      </c>
      <c r="N67" s="50">
        <f t="shared" si="22"/>
        <v>238</v>
      </c>
      <c r="O67" s="50">
        <f t="shared" si="22"/>
        <v>724</v>
      </c>
      <c r="P67" s="50">
        <f t="shared" si="22"/>
        <v>57</v>
      </c>
      <c r="Q67" s="50">
        <f t="shared" si="22"/>
        <v>135</v>
      </c>
      <c r="R67" s="17"/>
      <c r="S67" s="17"/>
    </row>
    <row r="68" s="2" customFormat="1" ht="260" customHeight="1" spans="1:35">
      <c r="A68" s="28">
        <v>1</v>
      </c>
      <c r="B68" s="25" t="s">
        <v>254</v>
      </c>
      <c r="C68" s="25" t="s">
        <v>255</v>
      </c>
      <c r="D68" s="26" t="s">
        <v>256</v>
      </c>
      <c r="E68" s="26" t="s">
        <v>247</v>
      </c>
      <c r="F68" s="26" t="s">
        <v>51</v>
      </c>
      <c r="G68" s="26" t="s">
        <v>248</v>
      </c>
      <c r="H68" s="27" t="s">
        <v>51</v>
      </c>
      <c r="I68" s="26" t="s">
        <v>257</v>
      </c>
      <c r="J68" s="26">
        <v>20</v>
      </c>
      <c r="K68" s="26">
        <v>20</v>
      </c>
      <c r="L68" s="26"/>
      <c r="M68" s="26"/>
      <c r="N68" s="26">
        <v>56</v>
      </c>
      <c r="O68" s="26">
        <v>210</v>
      </c>
      <c r="P68" s="26">
        <v>22</v>
      </c>
      <c r="Q68" s="26">
        <v>43</v>
      </c>
      <c r="R68" s="25" t="s">
        <v>258</v>
      </c>
      <c r="S68" s="25" t="s">
        <v>259</v>
      </c>
      <c r="T68" s="61"/>
      <c r="U68" s="61"/>
      <c r="V68" s="61"/>
      <c r="W68" s="61"/>
      <c r="X68" s="61"/>
      <c r="Y68" s="61"/>
      <c r="Z68" s="61"/>
      <c r="AA68" s="61"/>
      <c r="AB68" s="61"/>
      <c r="AC68" s="61"/>
      <c r="AD68" s="61"/>
      <c r="AE68" s="61"/>
      <c r="AF68" s="61"/>
      <c r="AG68" s="61"/>
      <c r="AH68" s="61"/>
      <c r="AI68" s="61"/>
    </row>
    <row r="69" s="2" customFormat="1" ht="243" customHeight="1" spans="1:35">
      <c r="A69" s="28">
        <v>2</v>
      </c>
      <c r="B69" s="25" t="s">
        <v>260</v>
      </c>
      <c r="C69" s="25" t="s">
        <v>261</v>
      </c>
      <c r="D69" s="26" t="s">
        <v>256</v>
      </c>
      <c r="E69" s="26" t="s">
        <v>247</v>
      </c>
      <c r="F69" s="26" t="s">
        <v>65</v>
      </c>
      <c r="G69" s="26" t="s">
        <v>248</v>
      </c>
      <c r="H69" s="27" t="s">
        <v>65</v>
      </c>
      <c r="I69" s="26" t="s">
        <v>159</v>
      </c>
      <c r="J69" s="26">
        <v>15</v>
      </c>
      <c r="K69" s="26">
        <v>15</v>
      </c>
      <c r="L69" s="26"/>
      <c r="M69" s="26"/>
      <c r="N69" s="26">
        <v>44</v>
      </c>
      <c r="O69" s="26">
        <v>125</v>
      </c>
      <c r="P69" s="26">
        <v>23</v>
      </c>
      <c r="Q69" s="26">
        <v>54</v>
      </c>
      <c r="R69" s="25" t="s">
        <v>262</v>
      </c>
      <c r="S69" s="25" t="s">
        <v>259</v>
      </c>
      <c r="T69" s="61"/>
      <c r="U69" s="61"/>
      <c r="V69" s="61"/>
      <c r="W69" s="61"/>
      <c r="X69" s="61"/>
      <c r="Y69" s="61"/>
      <c r="Z69" s="61"/>
      <c r="AA69" s="61"/>
      <c r="AB69" s="61"/>
      <c r="AC69" s="61"/>
      <c r="AD69" s="61"/>
      <c r="AE69" s="61"/>
      <c r="AF69" s="61"/>
      <c r="AG69" s="61"/>
      <c r="AH69" s="61"/>
      <c r="AI69" s="61"/>
    </row>
    <row r="70" s="2" customFormat="1" ht="275" customHeight="1" spans="1:36">
      <c r="A70" s="28">
        <v>3</v>
      </c>
      <c r="B70" s="25" t="s">
        <v>263</v>
      </c>
      <c r="C70" s="25" t="s">
        <v>264</v>
      </c>
      <c r="D70" s="26" t="s">
        <v>42</v>
      </c>
      <c r="E70" s="26" t="s">
        <v>247</v>
      </c>
      <c r="F70" s="26" t="s">
        <v>79</v>
      </c>
      <c r="G70" s="26" t="s">
        <v>248</v>
      </c>
      <c r="H70" s="27" t="s">
        <v>79</v>
      </c>
      <c r="I70" s="26" t="s">
        <v>265</v>
      </c>
      <c r="J70" s="26">
        <v>15</v>
      </c>
      <c r="K70" s="26">
        <v>15</v>
      </c>
      <c r="L70" s="26"/>
      <c r="M70" s="26"/>
      <c r="N70" s="26">
        <v>138</v>
      </c>
      <c r="O70" s="26">
        <v>389</v>
      </c>
      <c r="P70" s="26">
        <v>12</v>
      </c>
      <c r="Q70" s="26">
        <v>38</v>
      </c>
      <c r="R70" s="25" t="s">
        <v>266</v>
      </c>
      <c r="S70" s="25" t="s">
        <v>267</v>
      </c>
      <c r="T70" s="61"/>
      <c r="U70" s="61"/>
      <c r="V70" s="61"/>
      <c r="W70" s="61"/>
      <c r="X70" s="61"/>
      <c r="Y70" s="61"/>
      <c r="Z70" s="61"/>
      <c r="AA70" s="61"/>
      <c r="AB70" s="61"/>
      <c r="AC70" s="61"/>
      <c r="AD70" s="61"/>
      <c r="AE70" s="61"/>
      <c r="AF70" s="61"/>
      <c r="AG70" s="61"/>
      <c r="AH70" s="61"/>
      <c r="AI70" s="61"/>
      <c r="AJ70" s="25"/>
    </row>
    <row r="71" ht="140" customHeight="1" spans="1:19">
      <c r="A71" s="17" t="s">
        <v>268</v>
      </c>
      <c r="B71" s="16">
        <f>A80</f>
        <v>9</v>
      </c>
      <c r="C71" s="46"/>
      <c r="D71" s="47"/>
      <c r="E71" s="47"/>
      <c r="F71" s="47"/>
      <c r="G71" s="47"/>
      <c r="H71" s="47"/>
      <c r="I71" s="47"/>
      <c r="J71" s="15">
        <f t="shared" si="20"/>
        <v>965</v>
      </c>
      <c r="K71" s="50">
        <f>SUM(K72:K80)</f>
        <v>965</v>
      </c>
      <c r="L71" s="50">
        <f t="shared" ref="L71:Q71" si="23">SUM(L72:L80)</f>
        <v>0</v>
      </c>
      <c r="M71" s="50">
        <f t="shared" si="23"/>
        <v>0</v>
      </c>
      <c r="N71" s="50">
        <f t="shared" si="23"/>
        <v>1861</v>
      </c>
      <c r="O71" s="50">
        <f t="shared" si="23"/>
        <v>6016</v>
      </c>
      <c r="P71" s="50">
        <f t="shared" si="23"/>
        <v>767</v>
      </c>
      <c r="Q71" s="50">
        <f t="shared" si="23"/>
        <v>2331</v>
      </c>
      <c r="R71" s="17"/>
      <c r="S71" s="17"/>
    </row>
    <row r="72" s="2" customFormat="1" ht="275" customHeight="1" spans="1:35">
      <c r="A72" s="20">
        <v>1</v>
      </c>
      <c r="B72" s="22" t="s">
        <v>269</v>
      </c>
      <c r="C72" s="22" t="s">
        <v>270</v>
      </c>
      <c r="D72" s="28" t="s">
        <v>256</v>
      </c>
      <c r="E72" s="26" t="s">
        <v>50</v>
      </c>
      <c r="F72" s="28" t="s">
        <v>121</v>
      </c>
      <c r="G72" s="28" t="s">
        <v>217</v>
      </c>
      <c r="H72" s="29" t="s">
        <v>121</v>
      </c>
      <c r="I72" s="28" t="s">
        <v>271</v>
      </c>
      <c r="J72" s="26">
        <v>110</v>
      </c>
      <c r="K72" s="26">
        <v>110</v>
      </c>
      <c r="L72" s="26"/>
      <c r="M72" s="26"/>
      <c r="N72" s="26">
        <v>102</v>
      </c>
      <c r="O72" s="26">
        <v>336</v>
      </c>
      <c r="P72" s="26">
        <v>38</v>
      </c>
      <c r="Q72" s="26">
        <v>124</v>
      </c>
      <c r="R72" s="25" t="s">
        <v>272</v>
      </c>
      <c r="S72" s="22" t="s">
        <v>273</v>
      </c>
      <c r="T72" s="61"/>
      <c r="U72" s="61"/>
      <c r="V72" s="61"/>
      <c r="W72" s="61"/>
      <c r="X72" s="61"/>
      <c r="Y72" s="61"/>
      <c r="Z72" s="61"/>
      <c r="AA72" s="61"/>
      <c r="AB72" s="61"/>
      <c r="AC72" s="61"/>
      <c r="AD72" s="61"/>
      <c r="AE72" s="61"/>
      <c r="AF72" s="61"/>
      <c r="AG72" s="61"/>
      <c r="AH72" s="61"/>
      <c r="AI72" s="61"/>
    </row>
    <row r="73" s="2" customFormat="1" ht="256" customHeight="1" spans="1:35">
      <c r="A73" s="20">
        <v>2</v>
      </c>
      <c r="B73" s="22" t="s">
        <v>274</v>
      </c>
      <c r="C73" s="22" t="s">
        <v>275</v>
      </c>
      <c r="D73" s="28" t="s">
        <v>42</v>
      </c>
      <c r="E73" s="26" t="s">
        <v>50</v>
      </c>
      <c r="F73" s="28" t="s">
        <v>79</v>
      </c>
      <c r="G73" s="28" t="s">
        <v>217</v>
      </c>
      <c r="H73" s="29" t="s">
        <v>79</v>
      </c>
      <c r="I73" s="28" t="s">
        <v>276</v>
      </c>
      <c r="J73" s="28">
        <v>175</v>
      </c>
      <c r="K73" s="28">
        <v>175</v>
      </c>
      <c r="L73" s="28">
        <v>0</v>
      </c>
      <c r="M73" s="28">
        <v>0</v>
      </c>
      <c r="N73" s="28">
        <v>60</v>
      </c>
      <c r="O73" s="28">
        <v>198</v>
      </c>
      <c r="P73" s="28">
        <v>17</v>
      </c>
      <c r="Q73" s="28">
        <v>58</v>
      </c>
      <c r="R73" s="25" t="s">
        <v>277</v>
      </c>
      <c r="S73" s="22" t="s">
        <v>273</v>
      </c>
      <c r="T73" s="61"/>
      <c r="U73" s="61"/>
      <c r="V73" s="61"/>
      <c r="W73" s="61"/>
      <c r="X73" s="61"/>
      <c r="Y73" s="61"/>
      <c r="Z73" s="61"/>
      <c r="AA73" s="61"/>
      <c r="AB73" s="61"/>
      <c r="AC73" s="61"/>
      <c r="AD73" s="61"/>
      <c r="AE73" s="61"/>
      <c r="AF73" s="61"/>
      <c r="AG73" s="61"/>
      <c r="AH73" s="61"/>
      <c r="AI73" s="61"/>
    </row>
    <row r="74" s="2" customFormat="1" ht="288" customHeight="1" spans="1:35">
      <c r="A74" s="20">
        <v>3</v>
      </c>
      <c r="B74" s="22" t="s">
        <v>278</v>
      </c>
      <c r="C74" s="22" t="s">
        <v>279</v>
      </c>
      <c r="D74" s="28" t="s">
        <v>256</v>
      </c>
      <c r="E74" s="26" t="s">
        <v>50</v>
      </c>
      <c r="F74" s="28" t="s">
        <v>72</v>
      </c>
      <c r="G74" s="28" t="s">
        <v>217</v>
      </c>
      <c r="H74" s="29" t="s">
        <v>72</v>
      </c>
      <c r="I74" s="28" t="s">
        <v>280</v>
      </c>
      <c r="J74" s="26">
        <v>80</v>
      </c>
      <c r="K74" s="26">
        <v>80</v>
      </c>
      <c r="L74" s="26"/>
      <c r="M74" s="26"/>
      <c r="N74" s="26">
        <v>127</v>
      </c>
      <c r="O74" s="26">
        <v>498</v>
      </c>
      <c r="P74" s="26">
        <v>45</v>
      </c>
      <c r="Q74" s="26">
        <v>157</v>
      </c>
      <c r="R74" s="25" t="s">
        <v>281</v>
      </c>
      <c r="S74" s="22" t="s">
        <v>273</v>
      </c>
      <c r="T74" s="61"/>
      <c r="U74" s="61"/>
      <c r="V74" s="61"/>
      <c r="W74" s="61"/>
      <c r="X74" s="61"/>
      <c r="Y74" s="61"/>
      <c r="Z74" s="61"/>
      <c r="AA74" s="61"/>
      <c r="AB74" s="61"/>
      <c r="AC74" s="61"/>
      <c r="AD74" s="61"/>
      <c r="AE74" s="61"/>
      <c r="AF74" s="61"/>
      <c r="AG74" s="61"/>
      <c r="AH74" s="61"/>
      <c r="AI74" s="61"/>
    </row>
    <row r="75" s="2" customFormat="1" ht="258" customHeight="1" spans="1:35">
      <c r="A75" s="20">
        <v>4</v>
      </c>
      <c r="B75" s="22" t="s">
        <v>282</v>
      </c>
      <c r="C75" s="22" t="s">
        <v>283</v>
      </c>
      <c r="D75" s="28" t="s">
        <v>42</v>
      </c>
      <c r="E75" s="26" t="s">
        <v>50</v>
      </c>
      <c r="F75" s="28" t="s">
        <v>102</v>
      </c>
      <c r="G75" s="28" t="s">
        <v>217</v>
      </c>
      <c r="H75" s="29" t="s">
        <v>102</v>
      </c>
      <c r="I75" s="28" t="s">
        <v>284</v>
      </c>
      <c r="J75" s="26">
        <v>100</v>
      </c>
      <c r="K75" s="26">
        <v>100</v>
      </c>
      <c r="L75" s="26"/>
      <c r="M75" s="26"/>
      <c r="N75" s="26">
        <v>82</v>
      </c>
      <c r="O75" s="26">
        <v>263</v>
      </c>
      <c r="P75" s="26">
        <v>53</v>
      </c>
      <c r="Q75" s="26">
        <v>174</v>
      </c>
      <c r="R75" s="25" t="s">
        <v>285</v>
      </c>
      <c r="S75" s="22" t="s">
        <v>286</v>
      </c>
      <c r="T75" s="61"/>
      <c r="U75" s="61"/>
      <c r="V75" s="61"/>
      <c r="W75" s="61"/>
      <c r="X75" s="61"/>
      <c r="Y75" s="61"/>
      <c r="Z75" s="61"/>
      <c r="AA75" s="61"/>
      <c r="AB75" s="61"/>
      <c r="AC75" s="61"/>
      <c r="AD75" s="61"/>
      <c r="AE75" s="61"/>
      <c r="AF75" s="61"/>
      <c r="AG75" s="61"/>
      <c r="AH75" s="61"/>
      <c r="AI75" s="61"/>
    </row>
    <row r="76" s="2" customFormat="1" ht="240" customHeight="1" spans="1:35">
      <c r="A76" s="20">
        <v>5</v>
      </c>
      <c r="B76" s="22" t="s">
        <v>287</v>
      </c>
      <c r="C76" s="22" t="s">
        <v>288</v>
      </c>
      <c r="D76" s="28" t="s">
        <v>42</v>
      </c>
      <c r="E76" s="26" t="s">
        <v>50</v>
      </c>
      <c r="F76" s="28" t="s">
        <v>51</v>
      </c>
      <c r="G76" s="28" t="s">
        <v>217</v>
      </c>
      <c r="H76" s="29" t="s">
        <v>51</v>
      </c>
      <c r="I76" s="28" t="s">
        <v>289</v>
      </c>
      <c r="J76" s="26">
        <v>80</v>
      </c>
      <c r="K76" s="26">
        <v>80</v>
      </c>
      <c r="L76" s="26"/>
      <c r="M76" s="26"/>
      <c r="N76" s="26">
        <v>449</v>
      </c>
      <c r="O76" s="26">
        <v>1711</v>
      </c>
      <c r="P76" s="26">
        <v>195</v>
      </c>
      <c r="Q76" s="26">
        <v>690</v>
      </c>
      <c r="R76" s="25" t="s">
        <v>290</v>
      </c>
      <c r="S76" s="22" t="s">
        <v>286</v>
      </c>
      <c r="T76" s="61"/>
      <c r="U76" s="61"/>
      <c r="V76" s="61"/>
      <c r="W76" s="61"/>
      <c r="X76" s="61"/>
      <c r="Y76" s="61"/>
      <c r="Z76" s="61"/>
      <c r="AA76" s="61"/>
      <c r="AB76" s="61"/>
      <c r="AC76" s="61"/>
      <c r="AD76" s="61"/>
      <c r="AE76" s="61"/>
      <c r="AF76" s="61"/>
      <c r="AG76" s="61"/>
      <c r="AH76" s="61"/>
      <c r="AI76" s="61"/>
    </row>
    <row r="77" s="2" customFormat="1" ht="279" customHeight="1" spans="1:35">
      <c r="A77" s="20">
        <v>6</v>
      </c>
      <c r="B77" s="22" t="s">
        <v>291</v>
      </c>
      <c r="C77" s="22" t="s">
        <v>292</v>
      </c>
      <c r="D77" s="28" t="s">
        <v>42</v>
      </c>
      <c r="E77" s="26" t="s">
        <v>50</v>
      </c>
      <c r="F77" s="28" t="s">
        <v>35</v>
      </c>
      <c r="G77" s="28" t="s">
        <v>217</v>
      </c>
      <c r="H77" s="29" t="s">
        <v>35</v>
      </c>
      <c r="I77" s="28" t="s">
        <v>293</v>
      </c>
      <c r="J77" s="26">
        <v>100</v>
      </c>
      <c r="K77" s="26">
        <v>100</v>
      </c>
      <c r="L77" s="26"/>
      <c r="M77" s="26"/>
      <c r="N77" s="26">
        <v>30</v>
      </c>
      <c r="O77" s="26">
        <v>110</v>
      </c>
      <c r="P77" s="26">
        <v>13</v>
      </c>
      <c r="Q77" s="26">
        <v>49</v>
      </c>
      <c r="R77" s="25" t="s">
        <v>294</v>
      </c>
      <c r="S77" s="22" t="s">
        <v>286</v>
      </c>
      <c r="T77" s="61"/>
      <c r="U77" s="61"/>
      <c r="V77" s="61"/>
      <c r="W77" s="61"/>
      <c r="X77" s="61"/>
      <c r="Y77" s="61"/>
      <c r="Z77" s="61"/>
      <c r="AA77" s="61"/>
      <c r="AB77" s="61"/>
      <c r="AC77" s="61"/>
      <c r="AD77" s="61"/>
      <c r="AE77" s="61"/>
      <c r="AF77" s="61"/>
      <c r="AG77" s="61"/>
      <c r="AH77" s="61"/>
      <c r="AI77" s="61"/>
    </row>
    <row r="78" s="2" customFormat="1" ht="275" customHeight="1" spans="1:35">
      <c r="A78" s="20">
        <v>7</v>
      </c>
      <c r="B78" s="22" t="s">
        <v>295</v>
      </c>
      <c r="C78" s="22" t="s">
        <v>296</v>
      </c>
      <c r="D78" s="28" t="s">
        <v>42</v>
      </c>
      <c r="E78" s="26" t="s">
        <v>50</v>
      </c>
      <c r="F78" s="28" t="s">
        <v>59</v>
      </c>
      <c r="G78" s="28" t="s">
        <v>217</v>
      </c>
      <c r="H78" s="29" t="s">
        <v>59</v>
      </c>
      <c r="I78" s="28" t="s">
        <v>297</v>
      </c>
      <c r="J78" s="26">
        <v>40</v>
      </c>
      <c r="K78" s="26">
        <v>40</v>
      </c>
      <c r="L78" s="26"/>
      <c r="M78" s="26"/>
      <c r="N78" s="26">
        <v>867</v>
      </c>
      <c r="O78" s="26">
        <v>2395</v>
      </c>
      <c r="P78" s="26">
        <v>376</v>
      </c>
      <c r="Q78" s="26">
        <v>986</v>
      </c>
      <c r="R78" s="25" t="s">
        <v>298</v>
      </c>
      <c r="S78" s="22" t="s">
        <v>286</v>
      </c>
      <c r="T78" s="61"/>
      <c r="U78" s="61"/>
      <c r="V78" s="61"/>
      <c r="W78" s="61"/>
      <c r="X78" s="61"/>
      <c r="Y78" s="61"/>
      <c r="Z78" s="61"/>
      <c r="AA78" s="61"/>
      <c r="AB78" s="61"/>
      <c r="AC78" s="61"/>
      <c r="AD78" s="61"/>
      <c r="AE78" s="61"/>
      <c r="AF78" s="61"/>
      <c r="AG78" s="61"/>
      <c r="AH78" s="61"/>
      <c r="AI78" s="61"/>
    </row>
    <row r="79" s="5" customFormat="1" ht="298" customHeight="1" spans="1:35">
      <c r="A79" s="20">
        <v>8</v>
      </c>
      <c r="B79" s="22" t="s">
        <v>299</v>
      </c>
      <c r="C79" s="22" t="s">
        <v>300</v>
      </c>
      <c r="D79" s="28" t="s">
        <v>301</v>
      </c>
      <c r="E79" s="26" t="s">
        <v>50</v>
      </c>
      <c r="F79" s="28" t="s">
        <v>86</v>
      </c>
      <c r="G79" s="28" t="s">
        <v>217</v>
      </c>
      <c r="H79" s="29" t="s">
        <v>86</v>
      </c>
      <c r="I79" s="28" t="s">
        <v>302</v>
      </c>
      <c r="J79" s="48">
        <v>100</v>
      </c>
      <c r="K79" s="48">
        <v>100</v>
      </c>
      <c r="L79" s="26"/>
      <c r="M79" s="26"/>
      <c r="N79" s="26">
        <v>84</v>
      </c>
      <c r="O79" s="26">
        <v>253</v>
      </c>
      <c r="P79" s="26">
        <v>16</v>
      </c>
      <c r="Q79" s="26">
        <v>68</v>
      </c>
      <c r="R79" s="25" t="s">
        <v>303</v>
      </c>
      <c r="S79" s="22" t="s">
        <v>286</v>
      </c>
      <c r="T79" s="1"/>
      <c r="U79" s="1"/>
      <c r="V79" s="1"/>
      <c r="W79" s="1"/>
      <c r="X79" s="1"/>
      <c r="Y79" s="1"/>
      <c r="Z79" s="1"/>
      <c r="AA79" s="1"/>
      <c r="AB79" s="1"/>
      <c r="AC79" s="1"/>
      <c r="AD79" s="1"/>
      <c r="AE79" s="1"/>
      <c r="AF79" s="1"/>
      <c r="AG79" s="1"/>
      <c r="AH79" s="1"/>
      <c r="AI79" s="1"/>
    </row>
    <row r="80" s="2" customFormat="1" ht="277" customHeight="1" spans="1:35">
      <c r="A80" s="20">
        <v>9</v>
      </c>
      <c r="B80" s="22" t="s">
        <v>304</v>
      </c>
      <c r="C80" s="22" t="s">
        <v>305</v>
      </c>
      <c r="D80" s="28" t="s">
        <v>256</v>
      </c>
      <c r="E80" s="28" t="s">
        <v>34</v>
      </c>
      <c r="F80" s="29" t="s">
        <v>86</v>
      </c>
      <c r="G80" s="28" t="s">
        <v>217</v>
      </c>
      <c r="H80" s="29" t="s">
        <v>86</v>
      </c>
      <c r="I80" s="28" t="s">
        <v>306</v>
      </c>
      <c r="J80" s="48">
        <v>180</v>
      </c>
      <c r="K80" s="48">
        <v>180</v>
      </c>
      <c r="L80" s="26"/>
      <c r="M80" s="26"/>
      <c r="N80" s="26">
        <v>60</v>
      </c>
      <c r="O80" s="26">
        <v>252</v>
      </c>
      <c r="P80" s="26">
        <v>14</v>
      </c>
      <c r="Q80" s="26">
        <v>25</v>
      </c>
      <c r="R80" s="25" t="s">
        <v>307</v>
      </c>
      <c r="S80" s="22" t="s">
        <v>273</v>
      </c>
      <c r="T80" s="61"/>
      <c r="U80" s="61"/>
      <c r="V80" s="61"/>
      <c r="W80" s="61"/>
      <c r="X80" s="61"/>
      <c r="Y80" s="61"/>
      <c r="Z80" s="61"/>
      <c r="AA80" s="61"/>
      <c r="AB80" s="61"/>
      <c r="AC80" s="61"/>
      <c r="AD80" s="61"/>
      <c r="AE80" s="61"/>
      <c r="AF80" s="61"/>
      <c r="AG80" s="61"/>
      <c r="AH80" s="61"/>
      <c r="AI80" s="61"/>
    </row>
    <row r="81" ht="100" customHeight="1" spans="1:19">
      <c r="A81" s="17" t="s">
        <v>308</v>
      </c>
      <c r="B81" s="16">
        <f>SUM(B82,B85)</f>
        <v>7</v>
      </c>
      <c r="C81" s="46"/>
      <c r="D81" s="47"/>
      <c r="E81" s="47"/>
      <c r="F81" s="47"/>
      <c r="G81" s="47"/>
      <c r="H81" s="47"/>
      <c r="I81" s="47"/>
      <c r="J81" s="15">
        <f t="shared" ref="J81:J86" si="24">SUM(K81:M81)</f>
        <v>351</v>
      </c>
      <c r="K81" s="50">
        <f>SUM(K82,K85)</f>
        <v>351</v>
      </c>
      <c r="L81" s="50">
        <f t="shared" ref="L81:Q81" si="25">SUM(L82,L85)</f>
        <v>0</v>
      </c>
      <c r="M81" s="50">
        <f t="shared" si="25"/>
        <v>0</v>
      </c>
      <c r="N81" s="50">
        <f t="shared" si="25"/>
        <v>412</v>
      </c>
      <c r="O81" s="50">
        <f t="shared" si="25"/>
        <v>1230</v>
      </c>
      <c r="P81" s="50">
        <f t="shared" si="25"/>
        <v>179</v>
      </c>
      <c r="Q81" s="50">
        <f t="shared" si="25"/>
        <v>477</v>
      </c>
      <c r="R81" s="79"/>
      <c r="S81" s="17"/>
    </row>
    <row r="82" ht="100" customHeight="1" spans="1:19">
      <c r="A82" s="17" t="s">
        <v>309</v>
      </c>
      <c r="B82" s="16">
        <v>2</v>
      </c>
      <c r="C82" s="46"/>
      <c r="D82" s="47"/>
      <c r="E82" s="47"/>
      <c r="F82" s="47"/>
      <c r="G82" s="47"/>
      <c r="H82" s="47"/>
      <c r="I82" s="47"/>
      <c r="J82" s="15">
        <f t="shared" si="24"/>
        <v>36</v>
      </c>
      <c r="K82" s="50">
        <f>SUM(K83:K84)</f>
        <v>36</v>
      </c>
      <c r="L82" s="50">
        <f t="shared" ref="L82:Q82" si="26">SUM(L83:L84)</f>
        <v>0</v>
      </c>
      <c r="M82" s="50">
        <f t="shared" si="26"/>
        <v>0</v>
      </c>
      <c r="N82" s="50">
        <f t="shared" si="26"/>
        <v>125</v>
      </c>
      <c r="O82" s="50">
        <f t="shared" si="26"/>
        <v>432</v>
      </c>
      <c r="P82" s="50">
        <f t="shared" si="26"/>
        <v>19</v>
      </c>
      <c r="Q82" s="50">
        <f t="shared" si="26"/>
        <v>44</v>
      </c>
      <c r="R82" s="17"/>
      <c r="S82" s="17"/>
    </row>
    <row r="83" s="2" customFormat="1" ht="240" customHeight="1" spans="1:35">
      <c r="A83" s="26">
        <v>1</v>
      </c>
      <c r="B83" s="22" t="s">
        <v>310</v>
      </c>
      <c r="C83" s="22" t="s">
        <v>311</v>
      </c>
      <c r="D83" s="28" t="s">
        <v>42</v>
      </c>
      <c r="E83" s="26" t="s">
        <v>50</v>
      </c>
      <c r="F83" s="28" t="s">
        <v>79</v>
      </c>
      <c r="G83" s="28" t="s">
        <v>312</v>
      </c>
      <c r="H83" s="29" t="s">
        <v>79</v>
      </c>
      <c r="I83" s="28" t="s">
        <v>222</v>
      </c>
      <c r="J83" s="26">
        <v>20</v>
      </c>
      <c r="K83" s="26">
        <v>20</v>
      </c>
      <c r="L83" s="26"/>
      <c r="M83" s="26"/>
      <c r="N83" s="26">
        <v>85</v>
      </c>
      <c r="O83" s="26">
        <v>312</v>
      </c>
      <c r="P83" s="26">
        <v>14</v>
      </c>
      <c r="Q83" s="26">
        <v>28</v>
      </c>
      <c r="R83" s="22" t="s">
        <v>313</v>
      </c>
      <c r="S83" s="22" t="s">
        <v>273</v>
      </c>
      <c r="T83" s="61"/>
      <c r="U83" s="61"/>
      <c r="V83" s="61"/>
      <c r="W83" s="61"/>
      <c r="X83" s="61"/>
      <c r="Y83" s="61"/>
      <c r="Z83" s="61"/>
      <c r="AA83" s="61"/>
      <c r="AB83" s="61"/>
      <c r="AC83" s="61"/>
      <c r="AD83" s="61"/>
      <c r="AE83" s="61"/>
      <c r="AF83" s="61"/>
      <c r="AG83" s="61"/>
      <c r="AH83" s="61"/>
      <c r="AI83" s="61"/>
    </row>
    <row r="84" s="2" customFormat="1" ht="236" customHeight="1" spans="1:35">
      <c r="A84" s="26">
        <v>2</v>
      </c>
      <c r="B84" s="22" t="s">
        <v>314</v>
      </c>
      <c r="C84" s="22" t="s">
        <v>315</v>
      </c>
      <c r="D84" s="28" t="s">
        <v>301</v>
      </c>
      <c r="E84" s="26" t="s">
        <v>50</v>
      </c>
      <c r="F84" s="28" t="s">
        <v>35</v>
      </c>
      <c r="G84" s="28" t="s">
        <v>312</v>
      </c>
      <c r="H84" s="29" t="s">
        <v>35</v>
      </c>
      <c r="I84" s="28" t="s">
        <v>316</v>
      </c>
      <c r="J84" s="26">
        <v>16</v>
      </c>
      <c r="K84" s="26">
        <v>16</v>
      </c>
      <c r="L84" s="26"/>
      <c r="M84" s="26"/>
      <c r="N84" s="26">
        <v>40</v>
      </c>
      <c r="O84" s="26">
        <v>120</v>
      </c>
      <c r="P84" s="26">
        <v>5</v>
      </c>
      <c r="Q84" s="26">
        <v>16</v>
      </c>
      <c r="R84" s="22" t="s">
        <v>317</v>
      </c>
      <c r="S84" s="22" t="s">
        <v>318</v>
      </c>
      <c r="T84" s="61"/>
      <c r="U84" s="61"/>
      <c r="V84" s="61"/>
      <c r="W84" s="61"/>
      <c r="X84" s="61"/>
      <c r="Y84" s="61"/>
      <c r="Z84" s="61"/>
      <c r="AA84" s="61"/>
      <c r="AB84" s="61"/>
      <c r="AC84" s="61"/>
      <c r="AD84" s="61"/>
      <c r="AE84" s="61"/>
      <c r="AF84" s="61"/>
      <c r="AG84" s="61"/>
      <c r="AH84" s="61"/>
      <c r="AI84" s="61"/>
    </row>
    <row r="85" ht="70" customHeight="1" spans="1:19">
      <c r="A85" s="17" t="s">
        <v>319</v>
      </c>
      <c r="B85" s="16">
        <v>5</v>
      </c>
      <c r="C85" s="46"/>
      <c r="D85" s="47"/>
      <c r="E85" s="47"/>
      <c r="F85" s="47"/>
      <c r="G85" s="47"/>
      <c r="H85" s="47"/>
      <c r="I85" s="47"/>
      <c r="J85" s="15">
        <f t="shared" si="24"/>
        <v>315</v>
      </c>
      <c r="K85" s="50">
        <f>SUM(K86:K90)</f>
        <v>315</v>
      </c>
      <c r="L85" s="50">
        <f t="shared" ref="L85:Q85" si="27">SUM(L86:L90)</f>
        <v>0</v>
      </c>
      <c r="M85" s="50">
        <f t="shared" si="27"/>
        <v>0</v>
      </c>
      <c r="N85" s="50">
        <f t="shared" si="27"/>
        <v>287</v>
      </c>
      <c r="O85" s="50">
        <f t="shared" si="27"/>
        <v>798</v>
      </c>
      <c r="P85" s="50">
        <f t="shared" si="27"/>
        <v>160</v>
      </c>
      <c r="Q85" s="50">
        <f t="shared" si="27"/>
        <v>433</v>
      </c>
      <c r="R85" s="17"/>
      <c r="S85" s="17"/>
    </row>
    <row r="86" s="2" customFormat="1" ht="280" customHeight="1" spans="1:35">
      <c r="A86" s="26">
        <v>1</v>
      </c>
      <c r="B86" s="22" t="s">
        <v>320</v>
      </c>
      <c r="C86" s="22" t="s">
        <v>321</v>
      </c>
      <c r="D86" s="28" t="s">
        <v>42</v>
      </c>
      <c r="E86" s="26" t="s">
        <v>50</v>
      </c>
      <c r="F86" s="28" t="s">
        <v>95</v>
      </c>
      <c r="G86" s="71" t="s">
        <v>36</v>
      </c>
      <c r="H86" s="29" t="s">
        <v>95</v>
      </c>
      <c r="I86" s="28" t="s">
        <v>154</v>
      </c>
      <c r="J86" s="26">
        <f t="shared" si="24"/>
        <v>80</v>
      </c>
      <c r="K86" s="26">
        <v>80</v>
      </c>
      <c r="L86" s="26"/>
      <c r="M86" s="26"/>
      <c r="N86" s="26">
        <v>143</v>
      </c>
      <c r="O86" s="26">
        <v>422</v>
      </c>
      <c r="P86" s="26">
        <v>92</v>
      </c>
      <c r="Q86" s="26">
        <v>266</v>
      </c>
      <c r="R86" s="22" t="s">
        <v>322</v>
      </c>
      <c r="S86" s="22" t="s">
        <v>273</v>
      </c>
      <c r="T86" s="61"/>
      <c r="U86" s="61"/>
      <c r="V86" s="61"/>
      <c r="W86" s="61"/>
      <c r="X86" s="61"/>
      <c r="Y86" s="61"/>
      <c r="Z86" s="61"/>
      <c r="AA86" s="61"/>
      <c r="AB86" s="61"/>
      <c r="AC86" s="61"/>
      <c r="AD86" s="61"/>
      <c r="AE86" s="61"/>
      <c r="AF86" s="61"/>
      <c r="AG86" s="61"/>
      <c r="AH86" s="61"/>
      <c r="AI86" s="61"/>
    </row>
    <row r="87" s="2" customFormat="1" ht="255" customHeight="1" spans="1:35">
      <c r="A87" s="26">
        <v>2</v>
      </c>
      <c r="B87" s="38" t="s">
        <v>323</v>
      </c>
      <c r="C87" s="38" t="s">
        <v>324</v>
      </c>
      <c r="D87" s="40" t="s">
        <v>42</v>
      </c>
      <c r="E87" s="40" t="s">
        <v>50</v>
      </c>
      <c r="F87" s="40" t="s">
        <v>95</v>
      </c>
      <c r="G87" s="71" t="s">
        <v>36</v>
      </c>
      <c r="H87" s="72" t="s">
        <v>95</v>
      </c>
      <c r="I87" s="40" t="s">
        <v>325</v>
      </c>
      <c r="J87" s="58">
        <v>80</v>
      </c>
      <c r="K87" s="58">
        <v>80</v>
      </c>
      <c r="L87" s="58"/>
      <c r="M87" s="58"/>
      <c r="N87" s="58">
        <v>28</v>
      </c>
      <c r="O87" s="58">
        <v>96</v>
      </c>
      <c r="P87" s="58">
        <v>12</v>
      </c>
      <c r="Q87" s="58">
        <v>40</v>
      </c>
      <c r="R87" s="69" t="s">
        <v>326</v>
      </c>
      <c r="S87" s="22" t="s">
        <v>273</v>
      </c>
      <c r="T87" s="61"/>
      <c r="U87" s="61"/>
      <c r="V87" s="61"/>
      <c r="W87" s="61"/>
      <c r="X87" s="61"/>
      <c r="Y87" s="61"/>
      <c r="Z87" s="61"/>
      <c r="AA87" s="61"/>
      <c r="AB87" s="61"/>
      <c r="AC87" s="61"/>
      <c r="AD87" s="61"/>
      <c r="AE87" s="61"/>
      <c r="AF87" s="61"/>
      <c r="AG87" s="61"/>
      <c r="AH87" s="61"/>
      <c r="AI87" s="61"/>
    </row>
    <row r="88" s="2" customFormat="1" ht="280" customHeight="1" spans="1:35">
      <c r="A88" s="26">
        <v>3</v>
      </c>
      <c r="B88" s="22" t="s">
        <v>327</v>
      </c>
      <c r="C88" s="22" t="s">
        <v>328</v>
      </c>
      <c r="D88" s="28" t="s">
        <v>42</v>
      </c>
      <c r="E88" s="26" t="s">
        <v>50</v>
      </c>
      <c r="F88" s="28" t="s">
        <v>72</v>
      </c>
      <c r="G88" s="71" t="s">
        <v>36</v>
      </c>
      <c r="H88" s="29" t="s">
        <v>72</v>
      </c>
      <c r="I88" s="28" t="s">
        <v>329</v>
      </c>
      <c r="J88" s="26">
        <v>45</v>
      </c>
      <c r="K88" s="26">
        <v>45</v>
      </c>
      <c r="L88" s="26"/>
      <c r="M88" s="26"/>
      <c r="N88" s="26">
        <v>20</v>
      </c>
      <c r="O88" s="26">
        <v>62</v>
      </c>
      <c r="P88" s="26">
        <v>14</v>
      </c>
      <c r="Q88" s="26">
        <v>41</v>
      </c>
      <c r="R88" s="69" t="s">
        <v>330</v>
      </c>
      <c r="S88" s="22" t="s">
        <v>273</v>
      </c>
      <c r="T88" s="61"/>
      <c r="U88" s="61"/>
      <c r="V88" s="61"/>
      <c r="W88" s="61"/>
      <c r="X88" s="61"/>
      <c r="Y88" s="61"/>
      <c r="Z88" s="61"/>
      <c r="AA88" s="61"/>
      <c r="AB88" s="61"/>
      <c r="AC88" s="61"/>
      <c r="AD88" s="61"/>
      <c r="AE88" s="61"/>
      <c r="AF88" s="61"/>
      <c r="AG88" s="61"/>
      <c r="AH88" s="61"/>
      <c r="AI88" s="61"/>
    </row>
    <row r="89" s="6" customFormat="1" ht="315" customHeight="1" spans="1:35">
      <c r="A89" s="26">
        <v>4</v>
      </c>
      <c r="B89" s="22" t="s">
        <v>331</v>
      </c>
      <c r="C89" s="22" t="s">
        <v>332</v>
      </c>
      <c r="D89" s="28" t="s">
        <v>333</v>
      </c>
      <c r="E89" s="26" t="s">
        <v>50</v>
      </c>
      <c r="F89" s="28" t="s">
        <v>79</v>
      </c>
      <c r="G89" s="28" t="s">
        <v>36</v>
      </c>
      <c r="H89" s="29" t="s">
        <v>79</v>
      </c>
      <c r="I89" s="28" t="s">
        <v>334</v>
      </c>
      <c r="J89" s="26">
        <v>30</v>
      </c>
      <c r="K89" s="26">
        <v>30</v>
      </c>
      <c r="L89" s="26"/>
      <c r="M89" s="26"/>
      <c r="N89" s="26">
        <v>66</v>
      </c>
      <c r="O89" s="26">
        <v>134</v>
      </c>
      <c r="P89" s="26">
        <v>30</v>
      </c>
      <c r="Q89" s="26">
        <v>56</v>
      </c>
      <c r="R89" s="22" t="s">
        <v>335</v>
      </c>
      <c r="S89" s="22" t="s">
        <v>273</v>
      </c>
      <c r="T89" s="80"/>
      <c r="U89" s="80"/>
      <c r="V89" s="80"/>
      <c r="W89" s="80"/>
      <c r="X89" s="80"/>
      <c r="Y89" s="80"/>
      <c r="Z89" s="80"/>
      <c r="AA89" s="80"/>
      <c r="AB89" s="80"/>
      <c r="AC89" s="80"/>
      <c r="AD89" s="80"/>
      <c r="AE89" s="80"/>
      <c r="AF89" s="80"/>
      <c r="AG89" s="80"/>
      <c r="AH89" s="80"/>
      <c r="AI89" s="80"/>
    </row>
    <row r="90" s="2" customFormat="1" ht="280" customHeight="1" spans="1:35">
      <c r="A90" s="26">
        <v>5</v>
      </c>
      <c r="B90" s="70" t="s">
        <v>336</v>
      </c>
      <c r="C90" s="73" t="s">
        <v>337</v>
      </c>
      <c r="D90" s="41" t="s">
        <v>42</v>
      </c>
      <c r="E90" s="28" t="s">
        <v>50</v>
      </c>
      <c r="F90" s="28" t="s">
        <v>99</v>
      </c>
      <c r="G90" s="28" t="s">
        <v>36</v>
      </c>
      <c r="H90" s="29" t="s">
        <v>99</v>
      </c>
      <c r="I90" s="28" t="s">
        <v>338</v>
      </c>
      <c r="J90" s="26">
        <f>SUM(K90:M90)</f>
        <v>80</v>
      </c>
      <c r="K90" s="58">
        <v>80</v>
      </c>
      <c r="L90" s="26"/>
      <c r="M90" s="58"/>
      <c r="N90" s="58">
        <v>30</v>
      </c>
      <c r="O90" s="58">
        <v>84</v>
      </c>
      <c r="P90" s="58">
        <v>12</v>
      </c>
      <c r="Q90" s="58">
        <v>30</v>
      </c>
      <c r="R90" s="22" t="s">
        <v>339</v>
      </c>
      <c r="S90" s="22" t="s">
        <v>273</v>
      </c>
      <c r="T90" s="61"/>
      <c r="U90" s="61"/>
      <c r="V90" s="61"/>
      <c r="W90" s="61"/>
      <c r="X90" s="61"/>
      <c r="Y90" s="61"/>
      <c r="Z90" s="61"/>
      <c r="AA90" s="61"/>
      <c r="AB90" s="61"/>
      <c r="AC90" s="61"/>
      <c r="AD90" s="61"/>
      <c r="AE90" s="61"/>
      <c r="AF90" s="61"/>
      <c r="AG90" s="61"/>
      <c r="AH90" s="61"/>
      <c r="AI90" s="61"/>
    </row>
    <row r="91" ht="70" customHeight="1" spans="1:19">
      <c r="A91" s="46" t="s">
        <v>340</v>
      </c>
      <c r="B91" s="48">
        <v>1</v>
      </c>
      <c r="C91" s="74"/>
      <c r="D91" s="75"/>
      <c r="E91" s="75"/>
      <c r="F91" s="75"/>
      <c r="G91" s="75"/>
      <c r="H91" s="75"/>
      <c r="I91" s="75"/>
      <c r="J91" s="15">
        <f>SUM(K91:M91)</f>
        <v>218</v>
      </c>
      <c r="K91" s="50">
        <f>SUM(K92)</f>
        <v>218</v>
      </c>
      <c r="L91" s="50">
        <f t="shared" ref="L91:Q91" si="28">SUM(L92)</f>
        <v>0</v>
      </c>
      <c r="M91" s="50">
        <f t="shared" si="28"/>
        <v>0</v>
      </c>
      <c r="N91" s="50">
        <f t="shared" si="28"/>
        <v>0</v>
      </c>
      <c r="O91" s="50">
        <f t="shared" si="28"/>
        <v>0</v>
      </c>
      <c r="P91" s="50">
        <f t="shared" si="28"/>
        <v>0</v>
      </c>
      <c r="Q91" s="50">
        <f t="shared" si="28"/>
        <v>0</v>
      </c>
      <c r="R91" s="32"/>
      <c r="S91" s="32"/>
    </row>
    <row r="92" s="2" customFormat="1" ht="409" customHeight="1" spans="1:35">
      <c r="A92" s="26">
        <v>1</v>
      </c>
      <c r="B92" s="70" t="s">
        <v>341</v>
      </c>
      <c r="C92" s="70" t="s">
        <v>342</v>
      </c>
      <c r="D92" s="41" t="s">
        <v>42</v>
      </c>
      <c r="E92" s="28" t="s">
        <v>50</v>
      </c>
      <c r="F92" s="41" t="s">
        <v>343</v>
      </c>
      <c r="G92" s="41" t="s">
        <v>343</v>
      </c>
      <c r="H92" s="76" t="s">
        <v>344</v>
      </c>
      <c r="I92" s="41" t="s">
        <v>345</v>
      </c>
      <c r="J92" s="26">
        <f>SUM(K92:M92)</f>
        <v>218</v>
      </c>
      <c r="K92" s="58">
        <v>218</v>
      </c>
      <c r="L92" s="26"/>
      <c r="M92" s="58"/>
      <c r="N92" s="58" t="s">
        <v>346</v>
      </c>
      <c r="O92" s="58" t="s">
        <v>347</v>
      </c>
      <c r="P92" s="58" t="s">
        <v>346</v>
      </c>
      <c r="Q92" s="58" t="s">
        <v>347</v>
      </c>
      <c r="R92" s="22" t="s">
        <v>348</v>
      </c>
      <c r="S92" s="22" t="s">
        <v>349</v>
      </c>
      <c r="T92" s="81"/>
      <c r="U92" s="81"/>
      <c r="V92" s="81"/>
      <c r="W92" s="81"/>
      <c r="X92" s="81"/>
      <c r="Y92" s="81"/>
      <c r="Z92" s="81"/>
      <c r="AA92" s="81"/>
      <c r="AB92" s="81"/>
      <c r="AC92" s="81"/>
      <c r="AD92" s="81"/>
      <c r="AE92" s="81"/>
      <c r="AF92" s="81"/>
      <c r="AG92" s="81"/>
      <c r="AH92" s="81"/>
      <c r="AI92" s="81"/>
    </row>
    <row r="93" ht="120" customHeight="1" spans="1:19">
      <c r="A93" s="17" t="s">
        <v>350</v>
      </c>
      <c r="B93" s="16">
        <v>2</v>
      </c>
      <c r="C93" s="46"/>
      <c r="D93" s="47"/>
      <c r="E93" s="47"/>
      <c r="F93" s="47"/>
      <c r="G93" s="47"/>
      <c r="H93" s="47"/>
      <c r="I93" s="47"/>
      <c r="J93" s="15">
        <f>SUM(K93:M93)</f>
        <v>251.4</v>
      </c>
      <c r="K93" s="50">
        <f>SUM(K94:K95)</f>
        <v>251.4</v>
      </c>
      <c r="L93" s="50">
        <f t="shared" ref="L93:Q93" si="29">SUM(L94:L95)</f>
        <v>0</v>
      </c>
      <c r="M93" s="50">
        <f t="shared" si="29"/>
        <v>0</v>
      </c>
      <c r="N93" s="50">
        <f t="shared" si="29"/>
        <v>2264</v>
      </c>
      <c r="O93" s="50">
        <f t="shared" si="29"/>
        <v>2264</v>
      </c>
      <c r="P93" s="50">
        <f t="shared" si="29"/>
        <v>1964</v>
      </c>
      <c r="Q93" s="50">
        <f t="shared" si="29"/>
        <v>1964</v>
      </c>
      <c r="R93" s="17"/>
      <c r="S93" s="17"/>
    </row>
    <row r="94" s="1" customFormat="1" ht="210" customHeight="1" spans="1:19">
      <c r="A94" s="28">
        <v>1</v>
      </c>
      <c r="B94" s="22" t="s">
        <v>351</v>
      </c>
      <c r="C94" s="77" t="s">
        <v>352</v>
      </c>
      <c r="D94" s="20" t="s">
        <v>33</v>
      </c>
      <c r="E94" s="20" t="s">
        <v>50</v>
      </c>
      <c r="F94" s="20" t="s">
        <v>353</v>
      </c>
      <c r="G94" s="20" t="s">
        <v>353</v>
      </c>
      <c r="H94" s="20" t="s">
        <v>354</v>
      </c>
      <c r="I94" s="20" t="s">
        <v>355</v>
      </c>
      <c r="J94" s="20">
        <v>151.4</v>
      </c>
      <c r="K94" s="20">
        <v>151.4</v>
      </c>
      <c r="L94" s="78"/>
      <c r="M94" s="78"/>
      <c r="N94" s="20">
        <v>1800</v>
      </c>
      <c r="O94" s="20">
        <v>1800</v>
      </c>
      <c r="P94" s="20">
        <v>1500</v>
      </c>
      <c r="Q94" s="20">
        <v>1500</v>
      </c>
      <c r="R94" s="77" t="s">
        <v>356</v>
      </c>
      <c r="S94" s="77" t="s">
        <v>356</v>
      </c>
    </row>
    <row r="95" s="2" customFormat="1" ht="207" customHeight="1" spans="1:35">
      <c r="A95" s="28">
        <v>2</v>
      </c>
      <c r="B95" s="22" t="s">
        <v>357</v>
      </c>
      <c r="C95" s="22" t="s">
        <v>358</v>
      </c>
      <c r="D95" s="20" t="s">
        <v>33</v>
      </c>
      <c r="E95" s="22" t="s">
        <v>50</v>
      </c>
      <c r="F95" s="22" t="s">
        <v>353</v>
      </c>
      <c r="G95" s="20" t="s">
        <v>353</v>
      </c>
      <c r="H95" s="20" t="s">
        <v>354</v>
      </c>
      <c r="I95" s="20" t="s">
        <v>355</v>
      </c>
      <c r="J95" s="20">
        <v>100</v>
      </c>
      <c r="K95" s="20">
        <v>100</v>
      </c>
      <c r="L95" s="20"/>
      <c r="M95" s="20"/>
      <c r="N95" s="20">
        <v>464</v>
      </c>
      <c r="O95" s="20">
        <v>464</v>
      </c>
      <c r="P95" s="20">
        <v>464</v>
      </c>
      <c r="Q95" s="20">
        <v>464</v>
      </c>
      <c r="R95" s="22" t="s">
        <v>359</v>
      </c>
      <c r="S95" s="22" t="s">
        <v>360</v>
      </c>
      <c r="T95" s="61"/>
      <c r="U95" s="61"/>
      <c r="V95" s="61"/>
      <c r="W95" s="61"/>
      <c r="X95" s="61"/>
      <c r="Y95" s="61"/>
      <c r="Z95" s="61"/>
      <c r="AA95" s="61"/>
      <c r="AB95" s="61"/>
      <c r="AC95" s="61"/>
      <c r="AD95" s="61"/>
      <c r="AE95" s="61"/>
      <c r="AF95" s="61"/>
      <c r="AG95" s="61"/>
      <c r="AH95" s="61"/>
      <c r="AI95" s="61"/>
    </row>
    <row r="96" ht="120" customHeight="1" spans="1:19">
      <c r="A96" s="17" t="s">
        <v>361</v>
      </c>
      <c r="B96" s="16">
        <v>1</v>
      </c>
      <c r="C96" s="46"/>
      <c r="D96" s="47"/>
      <c r="E96" s="47"/>
      <c r="F96" s="47"/>
      <c r="G96" s="47"/>
      <c r="H96" s="47"/>
      <c r="I96" s="47"/>
      <c r="J96" s="15">
        <f>SUM(K96:M96)</f>
        <v>50</v>
      </c>
      <c r="K96" s="50">
        <f>SUM(K97:K97)</f>
        <v>50</v>
      </c>
      <c r="L96" s="50">
        <f t="shared" ref="L96:Q96" si="30">SUM(L97:L97)</f>
        <v>0</v>
      </c>
      <c r="M96" s="50">
        <f t="shared" si="30"/>
        <v>0</v>
      </c>
      <c r="N96" s="50">
        <f t="shared" si="30"/>
        <v>303</v>
      </c>
      <c r="O96" s="50">
        <f t="shared" si="30"/>
        <v>770</v>
      </c>
      <c r="P96" s="50">
        <f t="shared" si="30"/>
        <v>303</v>
      </c>
      <c r="Q96" s="50">
        <f t="shared" si="30"/>
        <v>770</v>
      </c>
      <c r="R96" s="17"/>
      <c r="S96" s="17"/>
    </row>
    <row r="97" s="2" customFormat="1" ht="286" customHeight="1" spans="1:35">
      <c r="A97" s="20">
        <v>1</v>
      </c>
      <c r="B97" s="25" t="s">
        <v>362</v>
      </c>
      <c r="C97" s="22" t="s">
        <v>363</v>
      </c>
      <c r="D97" s="26" t="s">
        <v>42</v>
      </c>
      <c r="E97" s="26" t="s">
        <v>50</v>
      </c>
      <c r="F97" s="26" t="s">
        <v>121</v>
      </c>
      <c r="G97" s="26" t="s">
        <v>364</v>
      </c>
      <c r="H97" s="27" t="s">
        <v>121</v>
      </c>
      <c r="I97" s="26" t="s">
        <v>365</v>
      </c>
      <c r="J97" s="26">
        <v>50</v>
      </c>
      <c r="K97" s="26">
        <v>50</v>
      </c>
      <c r="L97" s="26"/>
      <c r="M97" s="26"/>
      <c r="N97" s="26">
        <v>303</v>
      </c>
      <c r="O97" s="26">
        <v>770</v>
      </c>
      <c r="P97" s="26">
        <v>303</v>
      </c>
      <c r="Q97" s="26">
        <v>770</v>
      </c>
      <c r="R97" s="22" t="s">
        <v>366</v>
      </c>
      <c r="S97" s="22" t="s">
        <v>367</v>
      </c>
      <c r="T97" s="61"/>
      <c r="U97" s="61"/>
      <c r="V97" s="61"/>
      <c r="W97" s="61"/>
      <c r="X97" s="61"/>
      <c r="Y97" s="61"/>
      <c r="Z97" s="61"/>
      <c r="AA97" s="61"/>
      <c r="AB97" s="61"/>
      <c r="AC97" s="61"/>
      <c r="AD97" s="61"/>
      <c r="AE97" s="61"/>
      <c r="AF97" s="61"/>
      <c r="AG97" s="61"/>
      <c r="AH97" s="61"/>
      <c r="AI97" s="61"/>
    </row>
  </sheetData>
  <autoFilter ref="A4:AI97">
    <extLst/>
  </autoFilter>
  <mergeCells count="22">
    <mergeCell ref="A1:S1"/>
    <mergeCell ref="H2:I2"/>
    <mergeCell ref="J2:M2"/>
    <mergeCell ref="N2:Q2"/>
    <mergeCell ref="P3:Q3"/>
    <mergeCell ref="A2:A4"/>
    <mergeCell ref="B2:B4"/>
    <mergeCell ref="C2:C4"/>
    <mergeCell ref="D2:D4"/>
    <mergeCell ref="E2:E4"/>
    <mergeCell ref="F2:F4"/>
    <mergeCell ref="G2:G4"/>
    <mergeCell ref="H3:H4"/>
    <mergeCell ref="I3:I4"/>
    <mergeCell ref="J3:J4"/>
    <mergeCell ref="K3:K4"/>
    <mergeCell ref="L3:L4"/>
    <mergeCell ref="M3:M4"/>
    <mergeCell ref="N3:N4"/>
    <mergeCell ref="O3:O4"/>
    <mergeCell ref="R2:R4"/>
    <mergeCell ref="S2:S4"/>
  </mergeCells>
  <pageMargins left="0.393055555555556" right="0.393055555555556" top="0.393055555555556" bottom="0.393055555555556" header="0.5" footer="0.255555555555556"/>
  <pageSetup paperSize="9" scale="2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dc:creator>
  <cp:lastModifiedBy>兮飞洋</cp:lastModifiedBy>
  <dcterms:created xsi:type="dcterms:W3CDTF">2023-06-05T01:46:00Z</dcterms:created>
  <dcterms:modified xsi:type="dcterms:W3CDTF">2023-07-18T07:23:47Z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E3722DDDD75F415F9FB17DC14AEEE646_13</vt:lpwstr>
  </property>
  <property fmtid="{D5CDD505-2E9C-101B-9397-08002B2CF9AE}" pid="3" name="KSOProductBuildVer">
    <vt:lpwstr>2052-11.1.0.14309</vt:lpwstr>
  </property>
  <property fmtid="{D5CDD505-2E9C-101B-9397-08002B2CF9AE}" pid="4" name="KSOReadingLayout">
    <vt:bool>true</vt:bool>
  </property>
</Properties>
</file>