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申报表" sheetId="2" r:id="rId1"/>
    <sheet name="汇总表" sheetId="4" r:id="rId2"/>
  </sheets>
  <definedNames>
    <definedName name="_xlnm._FilterDatabase" localSheetId="0" hidden="1">申报表!$A$4:$XCA$276</definedName>
    <definedName name="_xlnm.Print_Titles" localSheetId="0">申报表!$2:$4</definedName>
    <definedName name="_xlnm.Print_Titles" localSheetId="1">汇总表!$2:$4</definedName>
    <definedName name="_xlnm._FilterDatabase" localSheetId="1" hidden="1">汇总表!$A$4:$J$31</definedName>
    <definedName name="_xlnm.Print_Area" localSheetId="0">申报表!$A$1:$W$276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<sst xmlns="http://schemas.openxmlformats.org/spreadsheetml/2006/main" count="3011" uniqueCount="1003">
  <si>
    <t>岚皋县2025年巩固拓展脱贫攻坚成果和乡村振兴项目库申报表</t>
  </si>
  <si>
    <t>项目类型</t>
  </si>
  <si>
    <t>项目名称
（自定义名称）</t>
  </si>
  <si>
    <t>项目摘要
（建设内容及规模）</t>
  </si>
  <si>
    <t>建设                      性质</t>
  </si>
  <si>
    <t>建设                                周期</t>
  </si>
  <si>
    <t>计划开始时间</t>
  </si>
  <si>
    <t>计划结束时间</t>
  </si>
  <si>
    <t>实施单位</t>
  </si>
  <si>
    <t>主管单位</t>
  </si>
  <si>
    <t>是否为推广以工代赈模式项目</t>
  </si>
  <si>
    <t>项目实施地点</t>
  </si>
  <si>
    <t>项目预算总投资（万元）</t>
  </si>
  <si>
    <t>受益人口信息</t>
  </si>
  <si>
    <t>联农带农机制</t>
  </si>
  <si>
    <t>绩效目标</t>
  </si>
  <si>
    <t>申报单位</t>
  </si>
  <si>
    <t>镇/办</t>
  </si>
  <si>
    <t>村/社区</t>
  </si>
  <si>
    <t>合计</t>
  </si>
  <si>
    <t>财政衔接资金</t>
  </si>
  <si>
    <t>其他财政资金</t>
  </si>
  <si>
    <t>自筹</t>
  </si>
  <si>
    <t>户数</t>
  </si>
  <si>
    <t>人数</t>
  </si>
  <si>
    <t>其中：脱贫户</t>
  </si>
  <si>
    <t>一、产业发展类</t>
  </si>
  <si>
    <t>（一）种植养殖加工服务</t>
  </si>
  <si>
    <t>（1）魔芋产业</t>
  </si>
  <si>
    <t>2025年城关镇魔芋产业奖补项目</t>
  </si>
  <si>
    <t>建设林下魔芋良种示范基地1000亩，每亩按照500元的标准对经营主体进行奖补；大田商品魔芋（含堆坑栽、盆栽）100亩，每亩按照1000元的标准对经营主体进行奖补。</t>
  </si>
  <si>
    <t>新建</t>
  </si>
  <si>
    <t>11个月</t>
  </si>
  <si>
    <t>城关镇</t>
  </si>
  <si>
    <t>县农业   农村局</t>
  </si>
  <si>
    <t>否</t>
  </si>
  <si>
    <t>相关村</t>
  </si>
  <si>
    <t>通过土地流转，园区劳务务工，带动农户增收。</t>
  </si>
  <si>
    <t>通过土地流转，园区劳务务工，预计带动农户60户185人,其中脱贫户30户105人。带动群众人均增收500元。</t>
  </si>
  <si>
    <t>县农业农村局</t>
  </si>
  <si>
    <t>2025年南宫山镇魔芋产业奖补项目</t>
  </si>
  <si>
    <t>建设林下魔芋良种示范基地800亩，每亩按照500元的标准对经营主体进行奖补；大田商品魔芋（含堆坑栽、盆栽）150亩，每亩按照1000元的标准对经营主体进行奖补。</t>
  </si>
  <si>
    <t>南宫山镇</t>
  </si>
  <si>
    <t>通过土地流转，园区劳务务工，预计带动农户55户175人,其中脱贫户28户85人。带动群众人均增收500元。</t>
  </si>
  <si>
    <t>2025年佐龙镇魔芋产业奖补项目</t>
  </si>
  <si>
    <t>建设林下魔芋良种示范基地500亩，每亩按照500元的标准对经营主体进行奖补；大田商品魔芋（含堆坑栽、盆栽）100亩，每亩按照1000元的标准对经营主体进行奖补。</t>
  </si>
  <si>
    <t>佐龙镇</t>
  </si>
  <si>
    <t>通过土地流转，园区劳务务工，预计带动农户35户130人,其中脱贫户20户71人。带动群众人均增收500元。</t>
  </si>
  <si>
    <t>2025年石门镇魔芋产业奖补项目</t>
  </si>
  <si>
    <t>建设林下魔芋良种示范基地1000亩，每亩按照500元的标准对经营主体进行奖补；大田商品魔芋（含堆坑栽、盆栽）150亩，每亩按照1000元的标准对经营主体进行奖补。</t>
  </si>
  <si>
    <t>石门镇</t>
  </si>
  <si>
    <t>通过土地流转，园区劳务务工，预计带动农户65户227人,其中脱贫户31户110人。带动群众人均增收500元。</t>
  </si>
  <si>
    <t>2025年蔺河镇魔芋产业奖补项目</t>
  </si>
  <si>
    <t>建设林下魔芋良种示范基地1600亩，每亩按照500元的标准对经营主体进行奖补；大田商品魔芋（含堆坑栽、盆栽）150亩，每亩按照1000元的标准对经营主体进行奖补。</t>
  </si>
  <si>
    <t>蔺河镇</t>
  </si>
  <si>
    <t>通过土地流转，园区劳务务工，预计带动农户95户285人,其中脱贫户48户112人。带动群众人均增收500元。</t>
  </si>
  <si>
    <t>2025年滔河镇魔芋产业奖补项目</t>
  </si>
  <si>
    <t>建设林下魔芋良种示范基地1200亩，每亩按照500元的标准对经营主体进行奖补；大田商品魔芋（含堆坑栽、盆栽）150亩，每亩按照1000元的标准对经营主体进行奖补。</t>
  </si>
  <si>
    <t>滔河镇</t>
  </si>
  <si>
    <t>通过土地流转，园区劳务务工，预计带动农户75户217人,其中脱贫户35户101人。带动群众人均增收500元。</t>
  </si>
  <si>
    <t>2025年堰门镇魔芋产业奖补项目</t>
  </si>
  <si>
    <t>建设林下魔芋良种示范基地1100亩，每亩按照500元的标准对经营主体进行奖补；大田商品魔芋（含堆坑栽、盆栽）200亩，每亩按照1000元的标准对经营主体进行奖补。</t>
  </si>
  <si>
    <t>堰门镇</t>
  </si>
  <si>
    <t>2025年民主镇魔芋产业奖补项目</t>
  </si>
  <si>
    <t>民主镇</t>
  </si>
  <si>
    <t>通过土地流转，园区劳务务工，预计带动农户67户244人,其中脱贫户29户105人。带动群众人均增收500元。</t>
  </si>
  <si>
    <t>2025年孟石岭镇魔芋产业奖补项目</t>
  </si>
  <si>
    <t>建设林下魔芋良种示范基地600亩，每亩按照500元的标准对经营主体进行奖补；大田商品魔芋（含堆坑栽、盆栽）100亩，每亩按照1000元的标准对经营主体进行奖补。</t>
  </si>
  <si>
    <t>孟石岭镇</t>
  </si>
  <si>
    <t>通过土地流转，园区劳务务工，预计带动农户40户130人,其中脱贫户20户71人。带动群众人均增收500元。</t>
  </si>
  <si>
    <t>2025年四季镇魔芋产业奖补项目</t>
  </si>
  <si>
    <t>四季镇</t>
  </si>
  <si>
    <t>2025年官元镇魔芋产业奖补项目</t>
  </si>
  <si>
    <t>建设林下魔芋良种示范基地400亩，每亩按照500元的标准对经营主体进行奖补；大田商品魔芋（含堆坑栽、盆栽）100亩，每亩按照1000元的标准对经营主体进行奖补。</t>
  </si>
  <si>
    <t>官元镇</t>
  </si>
  <si>
    <t>通过土地流转，园区劳务务工，预计带动农户30户105人,其中脱贫户15户50人。带动群众人均增收500元。</t>
  </si>
  <si>
    <t>2025年大道河镇魔芋产业奖补项目</t>
  </si>
  <si>
    <t>大道河镇</t>
  </si>
  <si>
    <t>（2）猕猴桃产业</t>
  </si>
  <si>
    <t>2025年城关镇猕猴桃园区提质增效建设项目</t>
  </si>
  <si>
    <t>在联春和竹林等村猕猴桃园区按照700元/亩实施提质增效800亩，按照500元/亩的肥料和嫁接补助，200元/亩的园区管护补助，包括施肥、除草等工作。</t>
  </si>
  <si>
    <t>续建</t>
  </si>
  <si>
    <t>10个月</t>
  </si>
  <si>
    <t>通过订单收购、务工增收、土地林地流转，劳务用工，带动21户50人均增收1000元以上</t>
  </si>
  <si>
    <t>改善提升农户生产生活水平，通过带动产业发展、务工增收，提升农户21户50人（其中脱贫16户30人）生产生活条件。</t>
  </si>
  <si>
    <t>2025年佐龙镇猕猴桃园区提质增效建设项目</t>
  </si>
  <si>
    <t>在佐龙和金珠沟等村猕猴桃园区按照700元/亩实施提质增效960亩，按照500元/亩的肥料和嫁接补助，200元/亩的园区管护补助，包括施肥、除草等工作。</t>
  </si>
  <si>
    <t>带动猕猴桃产业发展，通过务工就业、订单收购提升农户收入水平。</t>
  </si>
  <si>
    <t>以订单收购、园区务工等形式带动农户增收，预计带动35户70人，其中脱贫户18户32人，户均增收1200元以上。</t>
  </si>
  <si>
    <t>2025年石门镇猕猴桃园区提质增效建设项目</t>
  </si>
  <si>
    <t>在老鸦和庄房等村猕猴桃园区按照700元/亩实施提质增效600亩，按照500元/亩的肥料和嫁接补助，200元/亩的园区管护补助，包括施肥、除草等工作。</t>
  </si>
  <si>
    <t>园区提质增效,带动周边农户稳定务工户均增收1000元</t>
  </si>
  <si>
    <t>保障猕猴桃园区产业提质增效，促进经营主体及集体经济产业升级，提高经济收益，户均增收1000元。</t>
  </si>
  <si>
    <t>2025年民主镇猕猴桃园区提质增效建设项目</t>
  </si>
  <si>
    <t>在银盘和国庆等村猕猴桃园区按照700元/亩实施提质增效1340亩，按照500元/亩的肥料和嫁接补助，200元/亩的园区管护补助，包括施肥、除草等工作。</t>
  </si>
  <si>
    <t>基础设施直接受益，通过劳务务工带动农户增收，巩固安全饮水成果，保障群众生产生活。</t>
  </si>
  <si>
    <t>对猕猴桃园区进行提质增效，园区通过土地流转，园区劳务务工，带动农户增收致富。</t>
  </si>
  <si>
    <t>2025年滔河镇猕猴桃提质增效建设项目</t>
  </si>
  <si>
    <t>在漆扒等村猕猴桃园区按照700元/亩实施提质增效360亩，按照500元/亩的肥料和嫁接补助，200元/亩的园区管护补助，包括施肥、除草等工作。</t>
  </si>
  <si>
    <t>通过土地流转，劳务用工等方式带动农户增收致富</t>
  </si>
  <si>
    <t>通过土地流转、劳务用工等方式预计带动12户30人（其中：脱贫户10户26人）增收致富，预计带动农户户均增收1000元。</t>
  </si>
  <si>
    <t>2025年南宫山镇猕猴桃园区提质增效建设项目</t>
  </si>
  <si>
    <t>在天池和溢河等村猕猴桃园区按照700元/亩实施提质增效2200亩，按照500元/亩的肥料和嫁接补助，200元/亩的园区管护补助，包括施肥、除草等工作。</t>
  </si>
  <si>
    <t>劳动务工，土地流转</t>
  </si>
  <si>
    <t>2025年堰门镇猕猴桃园区提质增效建设项目</t>
  </si>
  <si>
    <t>在中武和瑞金等村猕猴桃园区按照700元/亩实施提质增效550亩，按照500元/亩的肥料和嫁接补助，200元/亩的园区管护补助，包括施肥、除草等工作。</t>
  </si>
  <si>
    <t>1、土地流转；2、劳务用工带动周边农户增收；3产业分红。</t>
  </si>
  <si>
    <t>1、带动园区、部分农户产业发展；2、项目实施提供劳动务工就业岗位；对全镇500亩猕猴桃进行管护提升。</t>
  </si>
  <si>
    <t>2025年孟石岭镇武学村猕猴桃园区提质增效建设项目</t>
  </si>
  <si>
    <t>在武学村猕猴桃园区按照700元/亩实施提质增效200亩，按照500元/亩的肥料和嫁接补助，200元/亩的园区管护补助，包括施肥、除草等工作。</t>
  </si>
  <si>
    <t>通过土地流转、劳务务工、预计带动10户25人，其中脱贫户8户20人，带动农户户均增收1000元。</t>
  </si>
  <si>
    <t>通过土地流转、劳务务工、预计带动6户18人，其中脱贫户3户10人，带动农户户均增收1000元。</t>
  </si>
  <si>
    <t>2025年官元镇猕猴桃园区提质增效建设项目</t>
  </si>
  <si>
    <t>在全镇猕猴桃园区按照700元/亩实施提质增效300亩，500元/亩的肥料实物补助，200元/亩的园区管护补助，包括施肥、除草、补苗和嫁接等工作。</t>
  </si>
  <si>
    <t>产业发展扶持</t>
  </si>
  <si>
    <t>带动12户通过订单收购、劳动用工、土地流转等方式增加收入</t>
  </si>
  <si>
    <t>2025年四季镇猕猴桃园区提质增效项目</t>
  </si>
  <si>
    <t>在月坝和竹园等村猕猴桃园区按照700元/亩实施提质增效750亩，500元/亩的肥料实物补助，200元/亩的园区管护补助，包括施肥、除草、补苗和嫁接等工作。</t>
  </si>
  <si>
    <t>管护猕猴桃园区，预计通过务工、土地流转带动农户增收</t>
  </si>
  <si>
    <t>通过劳务用工、土地流转、收益分红等方式带动全村农户增收</t>
  </si>
  <si>
    <t>2025年全县猕猴桃技术服务补助项目</t>
  </si>
  <si>
    <t>采取购买技术服务方式聘请猕猴桃技术员6名，常年驻园区指导200天以上，服务示范园区500亩以上，培训帮带园区猕猴桃技术工人10名以上，按照每人6万元进行补助。</t>
  </si>
  <si>
    <t>县农业                                                                    农村局</t>
  </si>
  <si>
    <t>岚皋县</t>
  </si>
  <si>
    <t>以帮带当地猕猴桃技术员工人、提高园区猕猴桃种植管理技术水平、提升猕猴桃产量和品质。</t>
  </si>
  <si>
    <t>以帮带当地猕猴桃技术员工人、提高园区猕猴桃种植管理技术水平、提升猕猴桃产量和品质。带动32户76人，其中脱贫户24户55人，通过技术指导服务，带动农户户均增收1000元以上。</t>
  </si>
  <si>
    <t>（3）茶叶产业</t>
  </si>
  <si>
    <t>2025年城关镇茶园基地建设奖补项目</t>
  </si>
  <si>
    <t>按照300元每亩的标准对实施老茶园改造、实施标准化重点茶园提质增效的经营主体予以奖补。全镇老茶园改造966亩，其中城北社区200亩、肖家坝社区250亩、联春村216亩、竹林村100亩、永丰村200亩；茶园提质增400亩，其中梨树村200亩、竹林村200亩。合计1366亩</t>
  </si>
  <si>
    <t>9个月</t>
  </si>
  <si>
    <t>通过项目实施，以土地流转、劳务用工、订单收购等方式带动农户增收</t>
  </si>
  <si>
    <t>通过土地流转、劳务用工、订单收购等方式带动农户22户62人（其中脱贫户7户20人）增收，户均增收800元以上。</t>
  </si>
  <si>
    <t>2025年佐龙镇茶园基地建设奖补项目</t>
  </si>
  <si>
    <t>按照300元每亩的标准对实施老茶园改造、实施标准化重点茶园提质增效的经营主体予以奖补。全镇茶园提质增效2000亩，其中蜡烛村200亩、长春村300亩、乱石沟村890亩、塔元村150亩、金珠店社区210亩、杜坝村250亩。合计2000亩。</t>
  </si>
  <si>
    <t>通过土地流转、劳务用工、订单收购等方式带动农户30户84人（其中脱贫户9户26人）增收，户均增收800元以上。</t>
  </si>
  <si>
    <t>2025年石门镇茶园基地建设奖补项目</t>
  </si>
  <si>
    <t>按照300元每亩的标准对实施老茶园改造、实施标准化重点茶园提质增效的经营主体予以奖补。全镇老茶园改造533亩，其中小沟村533亩；提质增效880亩，其中月星社区480亩、双丰村200亩、松林村200亩。合计1413亩。</t>
  </si>
  <si>
    <t>通过土地流转、劳务用工、订单收购等方式带动农户22户67人（其中脱贫户7户20人）增收，户均增收800元以上。</t>
  </si>
  <si>
    <t>2025年民主镇茶园基地建设奖补项目</t>
  </si>
  <si>
    <t>按照300元每亩的标准对实施老茶园改造、实施标准化重点茶园提质增效的经营主体予以奖补。全镇老茶园改造600亩，其中光荣村415亩、庙坝村120亩、德胜村65亩；提质增效光荣村、先进村共计200亩。合计800亩。</t>
  </si>
  <si>
    <t>通过土地流转、劳务用工、订单收购等方式带动农户12户34人（其中脱贫户4户12人）增收，户均增收800元以上。</t>
  </si>
  <si>
    <t>2025年大道河镇茶园基地建设奖补项目</t>
  </si>
  <si>
    <t>老茶园改造729亩，其中淳风村256亩、东坪村216亩、茶农村257亩；提质增效1170亩，其中茶农村480亩、淳风村300亩、白果坪村100亩、东坪村290亩。合计1899亩。</t>
  </si>
  <si>
    <t>通过土地流转、劳务用工、订单收购等方式带动农户29户82人（其中脱贫户9户26人）增收，户均增收800元以上。</t>
  </si>
  <si>
    <t>2025年堰门镇茶园基地建设奖补项目</t>
  </si>
  <si>
    <t>按照300元每亩的标准对实施老茶园改造、实施标准化重点茶园提质增效的经营主体予以奖补。全镇老茶园改造861亩，其中进步村450亩、团员村200亩、青春村211亩；提质增效600亩，其中团员村200亩、瑞金村400亩。合计1461亩。</t>
  </si>
  <si>
    <t>通过土地流转、劳务用工、订单收购等方式带动农户22户62人（其中脱贫户9户20人）增收，户均增收800元以上。</t>
  </si>
  <si>
    <t>2025年孟石岭镇茶园基地建设奖补项目</t>
  </si>
  <si>
    <t>按照300元每亩的标准对实施老茶园改造、实施标准化重点茶园提质增效的经营主体予以奖补。全镇茶园提质增效900亩，其中草坪村190亩、田坝村210亩、易坪村200亩、柏杨林村200亩、丰坪村100亩。合计900亩。</t>
  </si>
  <si>
    <t>通过土地流转、劳务用工、订单收购等方式带动农户14户40人（其中脱贫户5户14人）增收，户均增收800元以上。</t>
  </si>
  <si>
    <t>2025年官元镇茶园基地建设奖补项目</t>
  </si>
  <si>
    <t>按照300元每亩的标准对实施老茶园改造、实施标准化重点茶园提质增效的经营主体予以奖补。全镇老茶园改造500亩，其中吉安社区500亩；提质增效龙板营村与陈耳村共计430亩。合计930亩。</t>
  </si>
  <si>
    <t>通过土地流转、劳务用工、订单收购等方式带动农户14户36人（其中脱贫户5户14人）增收，户均增收800元以上。</t>
  </si>
  <si>
    <t>2025年蔺河镇茶园基地建设奖补项目</t>
  </si>
  <si>
    <t>按照300元每亩的标准对实施老茶园改造、实施标准化重点茶园提质增效的经营主体予以奖补。老茶园改造241亩，其中和平村241亩；茶园提质增效600亩，其中蒋家关村100亩、茶园村500亩。合计841亩。</t>
  </si>
  <si>
    <t>通过土地流转、劳务用工、订单收购等方式带动农户13户37人（其中脱贫户4户10人）增收，户均增收800元以上。</t>
  </si>
  <si>
    <t>2025年四季镇茶园基地建设项目</t>
  </si>
  <si>
    <t>按照300元每亩的标准对实施老茶园改造、实施标准化重点茶园提质增效的经营主体予以奖补。老茶园改造202亩，其中竹园村202亩；茶园提质增效600亩，其中竹园村600亩。合计802亩。</t>
  </si>
  <si>
    <t>2025年1月1日</t>
  </si>
  <si>
    <t>通过土地流转、劳务用工、订单收购等方式带动农户13户37人（其中脱贫户4户11人）增收，户均增收800元以上。</t>
  </si>
  <si>
    <t>2025年南宫山镇茶园基地建设奖补项目</t>
  </si>
  <si>
    <t>按照300元每亩的标准对实施老茶园改造、实施标准化重点茶园提质增效的经营主体予以奖补。茶园提质增效1700亩，其中双岭村200亩、桂花村600亩、花里村400亩、龙安村500亩。合计1700亩。</t>
  </si>
  <si>
    <t>通过土地流转、劳务用工、订单收购等方式带动农户26户73人（其中脱贫户8户22人）增收，户均增收800元以上。</t>
  </si>
  <si>
    <t>（4）畜牧产业</t>
  </si>
  <si>
    <t>2025年城关镇东风村肉牛养殖场奖补项目</t>
  </si>
  <si>
    <t>依托岚皋县鲜菜源生鲜配送有限公司新建标准化圈舍500㎡，年饲养肉牛100头。</t>
  </si>
  <si>
    <t>8个月</t>
  </si>
  <si>
    <t>东风村</t>
  </si>
  <si>
    <t>带动产业发展，流转土地林地，收购农户订单、提供务工就业岗位、直接提升农户收入水平。</t>
  </si>
  <si>
    <t>通过土地流转，劳务用工，带动15户37人均增收500元以上</t>
  </si>
  <si>
    <t>2025年城关镇养鸡标准化养殖建设</t>
  </si>
  <si>
    <t>依托岚皋县焕新林下养殖农民专业合作社新建设标准圈舍300平方米，拓展林下养殖区10亩，配套畜禽粪污无害化处理设施</t>
  </si>
  <si>
    <t>四坪社区</t>
  </si>
  <si>
    <t>通过土地流转，劳务用工，带动5户13人均增收500元以上</t>
  </si>
  <si>
    <t>2025年滔河镇兴隆村侬诚养殖场扩建项目</t>
  </si>
  <si>
    <t>改建1000平方米圈舍，购置通风设备及监控设备等，完善粪污处理设施。</t>
  </si>
  <si>
    <t>扩建</t>
  </si>
  <si>
    <t>兴隆村</t>
  </si>
  <si>
    <t>2025年南宫山镇秸秆和粪便综合利用项目</t>
  </si>
  <si>
    <t>依托友兵养牛专业合作社，扩大原有秸秆储藏室，新增300平方米，购置大型粉碎机1台、秸秆打包机1台,、粪污运输车1辆，修建粪污发酵池1处，解决秸秆焚烧，达到秸秆成饲、秸秆成肥的目的。</t>
  </si>
  <si>
    <t>改扩建</t>
  </si>
  <si>
    <t>12个月</t>
  </si>
  <si>
    <t>双岭村</t>
  </si>
  <si>
    <t>2025年大道河镇淳风村原生态养鸡新建项目</t>
  </si>
  <si>
    <t>依托岚皋县鑫源原生态种植养殖农民专业合作社新建标准化圈舍500㎡，引进特色富硒山鸡羽</t>
  </si>
  <si>
    <t>淳风村</t>
  </si>
  <si>
    <t>2025年孟石岭镇畜牧产业发展奖补项目</t>
  </si>
  <si>
    <t>依托岚皋县丰坪山羊养殖农民专业合作社新建标准化养殖圈舍300平方米，年饲养山羊200头以上，配套建设粪污处理设施等。</t>
  </si>
  <si>
    <t>丰坪村</t>
  </si>
  <si>
    <t>通过土地流转，劳务用工，带动7户18人均增收500元以上</t>
  </si>
  <si>
    <t>2025年官元镇古家村新建万只山羊养殖项目</t>
  </si>
  <si>
    <t>依托岚皋县瑞利农牧发展有限公司新建山羊养殖场8720平方米，1、引进宝鸡波尔羊基础母羊3675只，优质种公羊105只；2、建设棚圈6520平方米;饲料库房2000平方米;饲养员值班室200平方米。青贮窖300平方米，开放式贮草棚3000平方米，运动场6000平方米，有方便的引水管道系统，粪便及污水处理池30立方米。</t>
  </si>
  <si>
    <t>古家村</t>
  </si>
  <si>
    <t>2025年官元镇龙板营村雪花肉牛养殖销售项目</t>
  </si>
  <si>
    <t>依托岚皋县顺得隆畜禽养殖农民专业合作社建设10000平米雪花肉牛养殖场，包括牛舍、饲料储存设施、青贮池等，引进优质雪花牛种牛1000头，开展养殖和销售业务。</t>
  </si>
  <si>
    <t>龙板营村</t>
  </si>
  <si>
    <t>2025年蔺河镇大湾村跑山猪、跑山鸡养殖项目</t>
  </si>
  <si>
    <t>养殖跑山猪200头，跑山鸡10000只；养猪配套粪污处理</t>
  </si>
  <si>
    <t>大湾村</t>
  </si>
  <si>
    <t>通过土地流转，劳务用工，带动10户25人均增收500元以上</t>
  </si>
  <si>
    <t>2025年蔺河镇新建村肉牛养殖项目</t>
  </si>
  <si>
    <t>新建标准化圈舍500平米，配套办公室、兽医室、消毒室、无害化处理设施、饲料库房及粪污处理等设施，年饲养肉牛100头。</t>
  </si>
  <si>
    <t>新建村</t>
  </si>
  <si>
    <t>通过土地流转，劳务用工，带动15户50人均增收500元以上</t>
  </si>
  <si>
    <t>2025年蔺河镇新建村畜牧养殖项目</t>
  </si>
  <si>
    <t>新建建标准化圈舍600平米，配套办公室、兽医室、消毒室、饲料库房及无害化处理设施，年林下养殖土鸡50000羽。</t>
  </si>
  <si>
    <t>（5）渔业产业</t>
  </si>
  <si>
    <t>2025年城关镇生态养鱼项目</t>
  </si>
  <si>
    <r>
      <rPr>
        <sz val="28"/>
        <rFont val="宋体"/>
        <charset val="134"/>
      </rPr>
      <t>依托万家村陆基养鱼600m</t>
    </r>
    <r>
      <rPr>
        <sz val="28"/>
        <rFont val="方正书宋_GBK"/>
        <charset val="134"/>
      </rPr>
      <t>³</t>
    </r>
    <r>
      <rPr>
        <sz val="28"/>
        <rFont val="宋体"/>
        <charset val="134"/>
      </rPr>
      <t>以上，投放鱼苗3万尾，配套尾水处理等配套设施，</t>
    </r>
  </si>
  <si>
    <t>改建</t>
  </si>
  <si>
    <t>2025年石门镇大河村壮大村集体经济发展陆基养鱼基地提质增效项目</t>
  </si>
  <si>
    <t>依托岚皋县石门镇大河村股份经济合作社陆基养鱼基地发展渔业养殖5万尾以上，做到管理到位，增值达效。</t>
  </si>
  <si>
    <t>大河村</t>
  </si>
  <si>
    <t>通过土地流转，劳务用工，带动10户22人均增收500元以上</t>
  </si>
  <si>
    <t>2025年石门镇乐景村壮大集体经济冷水鱼养殖项目</t>
  </si>
  <si>
    <t>依托岚皋县石门镇乐景村股份经济合作社开展冷水鱼养殖项目，开展基础设施、鱼塘及生产步道建设，建设鱼塘面积3000平方米及配套设施，投放钱鱼苗30000尾。</t>
  </si>
  <si>
    <t>乐景村</t>
  </si>
  <si>
    <t>通过支持鱼塘建设、鱼苗购买、生产步道建设等，提供务工就业岗位、流转土地林地等带动农户增收，预计带动52户165人（其中脱贫户17户55人），户均增收1000元。</t>
  </si>
  <si>
    <t>通过支持鱼塘建设、鱼苗购买、生产步道建设等，提供务工就业岗位、流转土地林地等带动农户增收，预计带动52户165人（其中脱贫户17户55人），户均增收1000元。村集体经济按照保底2万元加年纯利润的25%进行分红，一般户和脱贫户分配比例一致。形成资产归村股份经济合作社。</t>
  </si>
  <si>
    <t>2025年民主镇庙坝村流水养鱼项目</t>
  </si>
  <si>
    <t>在庙坝村新建水面面积20亩，用于流水养鱼，配套附属设施、投放鱼苗20万尾。</t>
  </si>
  <si>
    <t>庙坝村</t>
  </si>
  <si>
    <t>村集体经济入股300万元，通过阶梯式分红协议进行分红。</t>
  </si>
  <si>
    <t>通过土地流转，劳务用工，入股分红带动150户380人均增收500元以上</t>
  </si>
  <si>
    <t>2025年岚皋县民主镇枫树村水产养殖</t>
  </si>
  <si>
    <t>建设标准化鱼池4000㎡及附属设施、投放鱼苗7万尾。</t>
  </si>
  <si>
    <t>枫树村</t>
  </si>
  <si>
    <t>通过土地流转，劳务用工，带动25户60人均增收500元以上</t>
  </si>
  <si>
    <t>2025民主镇枣树村陆基养鱼提质增效奖补项目</t>
  </si>
  <si>
    <t>依托村股份经济合作社，实施陆基养鱼提质增效，主要建设内容包括架设钢架词养生产步道115米、毛石混凝土梯步50米，钢架结构鱼池遮阳1110平方米，网鱼池护坡挡墙160立方米。</t>
  </si>
  <si>
    <t>枣树村</t>
  </si>
  <si>
    <t>2025年堰门镇中武村生态渔业养殖场建设产业奖补项目</t>
  </si>
  <si>
    <t>依托岚皋县明瑞生态休闲养殖有限责任公司建成养殖鱼池6000平方米，投放鱼苗150万尾，完成园区美化绿化，修建观光步道，形成养殖垂钓休闲一体化的现代农业观光园区</t>
  </si>
  <si>
    <t>中武村</t>
  </si>
  <si>
    <t>通过土地流转，劳务用工，带动50户125人均增收500元以上</t>
  </si>
  <si>
    <t>2025年孟石岭镇易坪村支河生态流水养鱼项目</t>
  </si>
  <si>
    <t>依托岚皋县绿水生态农业有限责任公司修建占地面积约6000平方米的养殖基地，修建养鱼池4000平方米（冷水鱼类、特色鱼类、育苗育种基地）</t>
  </si>
  <si>
    <t>2025年孟石岭镇田坝村岚皋县绿水生态农业有限责任公司三期开发项目</t>
  </si>
  <si>
    <t>依托岚皋县绿水生态农业有限责任公司对田坝村二组30余亩土地进行开发，主要建设生态观光养殖基地20000平方米、民宿及其他功能用房2000平方米,配套建设电力、道路、绿化、照明等设施。</t>
  </si>
  <si>
    <t>田坝村</t>
  </si>
  <si>
    <t>通过土地出让、劳务用工带动群众产业增收，带动群众人均增收1000元。</t>
  </si>
  <si>
    <t>预计带动150户500人，其中脱贫户60户200人，形成资产归经营主体</t>
  </si>
  <si>
    <t>2025年官元镇二郎村生态养鱼建设项目</t>
  </si>
  <si>
    <t>新建引水低坝1座，长30m；新建引水渠长600m，新建河堤1000m，修建生态养鱼池地8000平方米，建成后预计年产鱼苗100万尾，实现年产值1500万元。</t>
  </si>
  <si>
    <t>二郎村</t>
  </si>
  <si>
    <t>村集体经济入股700万元，通过阶梯式分红协议进行分红。</t>
  </si>
  <si>
    <t>通过土地流转，劳务用工，入股分红带动350户810人均增收500元以上</t>
  </si>
  <si>
    <t>2025年孟石岭镇武学村流水养鱼建设项目</t>
  </si>
  <si>
    <t>修建流水养鱼池20000平方米，配套引水、尾水处理设施，投放鱼苗50万尾。</t>
  </si>
  <si>
    <t>武学村</t>
  </si>
  <si>
    <t>村集体经济入股1000万元，通过阶梯式分红协议进行分红。</t>
  </si>
  <si>
    <t>通过土地流转，劳务用工，入股分红带动500户1248人均增收500元以上</t>
  </si>
  <si>
    <t>2025年蔺河镇草垭村流水养鱼提质增效项目</t>
  </si>
  <si>
    <t>新建库房及化验室共计60平方米；新建围栏350米；新建大棚1500平方米；</t>
  </si>
  <si>
    <t>草垭村</t>
  </si>
  <si>
    <t>2025年木竹村三组、四组陆基养鱼提质增效项目</t>
  </si>
  <si>
    <r>
      <rPr>
        <sz val="28"/>
        <rFont val="宋体"/>
        <charset val="134"/>
      </rPr>
      <t>备用水源管道4000米（63#）、拦水坝1座、蓄水池10m</t>
    </r>
    <r>
      <rPr>
        <sz val="28"/>
        <rFont val="方正书宋_GBK"/>
        <charset val="134"/>
      </rPr>
      <t>³</t>
    </r>
    <r>
      <rPr>
        <sz val="28"/>
        <rFont val="宋体"/>
        <charset val="134"/>
      </rPr>
      <t>、鱼苗3万尾</t>
    </r>
  </si>
  <si>
    <t>木竹村</t>
  </si>
  <si>
    <t>2025年四季镇竹园村陆基养虾项目</t>
  </si>
  <si>
    <t>依托岚皋县茂农水产养殖有限公司新建竹园村二组流水养虾100桶，建设厂房及配套设施等</t>
  </si>
  <si>
    <t>竹园村</t>
  </si>
  <si>
    <t>通过土地流转，劳务用工，带动30户66人均增收500元以上</t>
  </si>
  <si>
    <t>2025年滔河镇金淌流水养鱼建设项目</t>
  </si>
  <si>
    <t>以固定资产出租给经营主体，与经营主体合作联营壮大村集体经济。新建养鱼基地一处占地4500平方米，投放鱼苗10万尾。</t>
  </si>
  <si>
    <t>车坪村</t>
  </si>
  <si>
    <t>通过土地流转，劳务用工，带动332户897人均增收500元以上</t>
  </si>
  <si>
    <t>2025年滔河镇联合村流水养鱼建设项目</t>
  </si>
  <si>
    <t>以固定资产出租给经营主体，与经营主体合作联营壮大村集体经济。新建养鱼基地一处占地1500平方米，投放鱼苗3万尾。</t>
  </si>
  <si>
    <t>联合村</t>
  </si>
  <si>
    <t>通过土地流转，劳务用工，带动399户1079人均增收500元以上</t>
  </si>
  <si>
    <t>2025年滔河镇双向村流水养鱼建设项目</t>
  </si>
  <si>
    <t>以固定资产出租给经营主体，与经营主体合作联营壮大村集体经济。新建养鱼基地一处占地2500平方米，投放鱼苗6万尾。</t>
  </si>
  <si>
    <t>双向村</t>
  </si>
  <si>
    <t>通过土地流转，劳务用工，带动250户759人均增收500元以上</t>
  </si>
  <si>
    <t>2025年民主镇银盘村高位池循环水养鱼建设项目</t>
  </si>
  <si>
    <t>新建高位池圆桶3000立方米，投放鱼苗10万尾，完善尾水处理设施。</t>
  </si>
  <si>
    <t>银盘村</t>
  </si>
  <si>
    <t>（6）特色产业</t>
  </si>
  <si>
    <t>2025年滔河镇兴隆村有机肥加工厂建设项目</t>
  </si>
  <si>
    <t>新建有机肥加工厂1000平方米，购置发酵罐设备，传送带设备，包装设备等。有机肥厂建成后主要用于滔河辖区内园区有机肥供应</t>
  </si>
  <si>
    <t>通过土地流转，劳务用工等方式预计带动15户42人（其中：脱贫户8户20人）增收致富，预计带动农户户均增收2000元</t>
  </si>
  <si>
    <t>2025年岚皋县烤烟产业发展项目</t>
  </si>
  <si>
    <t>全县发展烤烟面积5600亩，经营种植主体110户，对经营主体种植烤烟面积达20亩以上，每亩交售烟叶数量不低于260斤的农户，按每亩200元进行生产补助，其中补发2024年100万元，对2025年生产补助100万。</t>
  </si>
  <si>
    <t>县烟草局</t>
  </si>
  <si>
    <t>全县</t>
  </si>
  <si>
    <t>镇村</t>
  </si>
  <si>
    <t>1、基础设施直接受益，带动产业发展，务工增收1230万元左右；2、实现经营种植主体增收2240万元左右。</t>
  </si>
  <si>
    <t>经营种植主体带动周边农村务工人数1568人，改善农民生产生活条件。</t>
  </si>
  <si>
    <t>2025年城关镇茅坪村黄桃园区项目</t>
  </si>
  <si>
    <t>新建采摘步道2000米、杀虫灯10盏。</t>
  </si>
  <si>
    <t>茅坪村</t>
  </si>
  <si>
    <t>改善提升农户生产生活水平，通过带动产业发展、务工增收，提升农户15户33人（其中脱贫4户10人）生产生活条件。</t>
  </si>
  <si>
    <t>通过订单收购、务工增收、土地林地流转，劳务用工，带动15户35人均增收1000元以上</t>
  </si>
  <si>
    <t>2025年民主镇银米村黄桃园区基础设施完善项目</t>
  </si>
  <si>
    <t>在银米村三组黄桃园区实施基础设施提升项目，主要建设内容包括建设生产步道800米，山地轨道车1200米。</t>
  </si>
  <si>
    <t>银米村</t>
  </si>
  <si>
    <t>带动群众在园区务工，带动群众增产增收。</t>
  </si>
  <si>
    <t>项目建成后，有效提高我村黄桃园区增产增收，改善区域生态环境。</t>
  </si>
  <si>
    <t>2025年枫树村生态农场基础设施提升项目</t>
  </si>
  <si>
    <t>依托安康笨咯咯生态养殖有限公司，在枫树村三组实施人生态农场基础设施提升项目，主要建设内容包括砂石路200米、山地轨道车1500米，配套建设监控、水电等基础设施。</t>
  </si>
  <si>
    <t>2025年民主镇田湾村香椿密植园补助项目</t>
  </si>
  <si>
    <t>依托田湾村集体股份经济合作社，对现有110亩香椿进行密植，补助资金用于购买苗木、肥料、管护。</t>
  </si>
  <si>
    <t>县林业局</t>
  </si>
  <si>
    <t>田湾村</t>
  </si>
  <si>
    <t>通过扶持产业发展、劳务用工等方式带动脱贫户致富增收，</t>
  </si>
  <si>
    <t>通过产业发展扶持、劳务用工等方式带动脱贫户致富增收。预计带动20户65人，其中，脱贫户15户44人，实现户均增收不低于400元。</t>
  </si>
  <si>
    <t>岚皋县国营中梁林场中药材（天麻）林下生态种植科技示范基地建设项目</t>
  </si>
  <si>
    <t>在孟石岭镇易坪村50亩国有林区内建设规模化的天麻种植基地，提高天麻产量和质量</t>
  </si>
  <si>
    <t>孟石岭</t>
  </si>
  <si>
    <t>易坪村</t>
  </si>
  <si>
    <t>通过扶持产业发展、劳务用工等方式带动脱贫户致富增收</t>
  </si>
  <si>
    <t>过产业发展扶持、劳务用工等方式带动脱贫户致富增收。预计带动42户112人，其中，脱贫户14户38人，实现户均增收不低于1000元。</t>
  </si>
  <si>
    <t>岚皋县国营林业总场中药材（天麻）林下生态种植科技示范基地建设项目</t>
  </si>
  <si>
    <t>在四季国有林区建设规模化的天麻种植基地100亩，提高天麻产量和质量</t>
  </si>
  <si>
    <t>过产业发展扶持、劳务用工等方式带动脱贫户致富增收。预计带动大于42户，人数大于100人，其中，脱贫户14户38人以上，实现户均增收不低于1000元。</t>
  </si>
  <si>
    <t>2025年大道河镇柑橘产业发展及提质增效项目</t>
  </si>
  <si>
    <t>新建50亩柑橘园，对700亩柑橘园区实施提质增效，完成整形修剪、壮树增肥、绿色防控等技术措施。</t>
  </si>
  <si>
    <t>月池台村</t>
  </si>
  <si>
    <t>通过新建、管护柑橘园带动柑橘产业发展；通过给农户提供务工就业岗位、订单收购带动农户增收。</t>
  </si>
  <si>
    <t>通过新建柑橘园，管护已建柑橘园，带动劳务用工、订单收购预计带动20户80人，其中脱贫户12户46人，预计带动农户户均增收1000元以上。形成沿江柑橘产业带。</t>
  </si>
  <si>
    <t>2025年堰门镇团员村油桃园区管护提升项目</t>
  </si>
  <si>
    <t>依托岚皋县富鑫种植农民专业合作社，岚皋县长春寨茶叶有限责任公司,对200亩油桃及400亩藤茶进行管护提升，有机肥换土，品种改良，补植补种，修剪,安装山地轨道车3000米。</t>
  </si>
  <si>
    <t>团员村、青春村</t>
  </si>
  <si>
    <t>1、土地流转；2、劳务用工带动周边农户增收；3、入股分红；4、提供就业岗位2个</t>
  </si>
  <si>
    <t>衔接资金拨付到团员村股份经济合作社，采用资本金注入的方式注入到岚皋县富鑫种植农民专业合作社，项目建成后形成的资产归团员村股份经济合作社所有，岚皋县富鑫种植农民专业合作社每年按照比例向团员村股份经济合作社分红，实现年增产2万斤，产业增收20万元。</t>
  </si>
  <si>
    <t>2025年秦巴红香椿全产业链建设项目</t>
  </si>
  <si>
    <t>在蔺河工业园区租赁厂房10000平方米，并配套完善相关加工设备用于香椿系列产品生产，建设香椿基地1000亩。</t>
  </si>
  <si>
    <t>和平村</t>
  </si>
  <si>
    <t>带动香椿产业发展，通过流转土地、订单生产、提供务工就业岗位方式直接提升农户收入水平。</t>
  </si>
  <si>
    <t>通过流转土地、订单生产、提供务工就业岗位方式，预计带动农户80户250人（其中脱贫户35户100人），户均增收1000元。</t>
  </si>
  <si>
    <t>2025年岚皋县低收入脱贫户、三类户产业奖补项目</t>
  </si>
  <si>
    <t>对全县低收入脱贫户、三类户发展产业进行奖补，每户补助资金不超过3000元。</t>
  </si>
  <si>
    <t>相关镇</t>
  </si>
  <si>
    <t>对符合产业发展规划，自主发展魔芋、茶叶、猕猴桃、畜牧主导产业及其他增收产业的脱贫户、三类户，根据产业规模给予适当扶持。每户每年扶持金额最高不超过3000元，通过产业奖补到户，提升农户收入水平。</t>
  </si>
  <si>
    <t>2025年岚皋县富硒产业品牌打造奖补类项目</t>
  </si>
  <si>
    <t>对我县2025年实施的富硒产品给予补助（详见富硒产业奖补办法）。</t>
  </si>
  <si>
    <t>过产业发展扶持、劳务用工等方式带动脱贫户致富增收。预计带动农户156户382人（其中脱贫户83户263人），户均增收1000元。</t>
  </si>
  <si>
    <t>2025年岚皋县特色产业奖补项目</t>
  </si>
  <si>
    <t>经营主体发展中药材、香椿、神仙树、苦荞、柑橘、蚕桑、樱桃、李子、黄桃等特色农作物，基地面积达到200亩以上，管理措施到位，建设初加工厂，形成产品，联农带农效果突出，年销售额达到100万以上，按其销售额的10%进行奖补，每个最高不超过30万元;林果产业大棚建设（按照大棚建设投资额的30%给予补助）。</t>
  </si>
  <si>
    <t>带动特色林果、食用菌、蚕桑、中药材等产业发展，通过流转土地、订单生产、提供务工就业岗位方式直接提升农户收入水平。</t>
  </si>
  <si>
    <t>通过流转土地、订单生产、提供务工就业岗位方式，预计带动农户110户350人（其中脱贫户40户120人），户均增收1000元。</t>
  </si>
  <si>
    <t>（7）富硒蔬菜、粮油</t>
  </si>
  <si>
    <t>2025年城关镇富硒粮油种植奖补项目</t>
  </si>
  <si>
    <t>建设粮油基地1600亩，对经营主体予以奖补（其中300元/亩奖补幼龄茶园、猕猴桃套种大豆1300亩，200元/亩奖补复耕撂荒地种植纯种大豆300亩）。</t>
  </si>
  <si>
    <t>带动粮食生产发展，通过土地流转、劳务用工直接提升农户收入水平。</t>
  </si>
  <si>
    <t>通过劳务用工，土地流转，预计带动农户24户50人（其中脱贫户12户25人），户均增收600元。</t>
  </si>
  <si>
    <t>2025年民主镇富硒粮油种植奖补项目</t>
  </si>
  <si>
    <t>建设粮油基地2500亩，对经营主体予以奖补（其中300元/亩奖补幼龄茶园、猕猴桃套种大豆1400亩，200元/亩奖补复耕撂荒地种植纯种大豆1100亩）。</t>
  </si>
  <si>
    <t>通过劳务用工，土地流转，预计带动农户32户65人（其中脱贫户16户33人），户均增收600元。</t>
  </si>
  <si>
    <t>2025年佐龙镇富硒粮油种植奖补项目</t>
  </si>
  <si>
    <t>通过劳务用工，土地流转，预计带动农户23户48人（其中脱贫户12户25人），户均增收600元。</t>
  </si>
  <si>
    <t>2025年石门镇富硒粮油种植奖补项目</t>
  </si>
  <si>
    <t>建设粮油基地1400亩，对经营主体予以奖补（其中300元/亩奖补幼龄茶园、猕猴桃套种大豆700亩，200元/亩奖补复耕撂荒地种植纯种大豆700亩）。</t>
  </si>
  <si>
    <t>通过劳务用工，土地流转，预计带动农户18户36人（其中脱贫户10户21人），户均增收600元。</t>
  </si>
  <si>
    <t>2025年堰门镇富硒粮油种植奖补项目</t>
  </si>
  <si>
    <t>建设粮油基地1300亩，对经营主体予以奖补（其中300元/亩奖补幼龄茶园、猕猴桃套种大豆800亩，200元/亩奖补复耕撂荒地种植纯种大豆500亩）。</t>
  </si>
  <si>
    <t>通过劳务用工，土地流转，预计带动农户17户35人（其中脱贫户9户19人），户均增收600元。</t>
  </si>
  <si>
    <t>2025年南宫山镇富硒粮油种植奖补项目</t>
  </si>
  <si>
    <t>建设粮油基地1900亩，对经营主体予以奖补（其中300元/亩奖补幼龄茶园、猕猴桃套种大豆1300亩，200元/亩奖补复耕撂荒地种植纯种大豆600亩）。</t>
  </si>
  <si>
    <t>通过劳务用工，土地流转，预计带动农户26户33人（其中脱贫户19户40人），户均增收600元。</t>
  </si>
  <si>
    <t>2025年滔河镇富硒粮油种植奖补项目</t>
  </si>
  <si>
    <t>建设粮油基地1100亩，对经营主体予以奖补（其中300元/亩奖补幼龄茶园、猕猴桃套种大豆500亩，200元/亩奖补复耕撂荒地种植纯种大豆600亩）。</t>
  </si>
  <si>
    <t>通过劳务用工，土地流转，预计带动农户14户30人（其中脱贫户8户19人），户均增收600元。</t>
  </si>
  <si>
    <t>2025年孟石岭镇富硒粮油种植奖补项目</t>
  </si>
  <si>
    <t>建设粮油基地900亩，对经营主体予以奖补（其中300元/亩奖补幼龄茶园、猕猴桃套种大豆600亩，200元/亩奖补复耕撂荒地种植纯种大豆300亩）。</t>
  </si>
  <si>
    <t>通过劳务用工，土地流转，预计带动农户13户28人（其中脱贫户7户16人），户均增收600元。</t>
  </si>
  <si>
    <t>2025年蔺河镇富硒粮油种植奖补项目</t>
  </si>
  <si>
    <t>2025年四季镇富硒粮油种植奖补项目</t>
  </si>
  <si>
    <t>建设粮油基地600亩，对经营主体予以奖补（其中300元/亩奖补幼龄茶园、猕猴桃套种大豆500亩，200元/亩奖补复耕撂荒地种植纯种大豆100亩）。</t>
  </si>
  <si>
    <t>通过劳务用工，土地流转，预计带动农户10户21人（其中脱贫户6户13人），户均增收600元。</t>
  </si>
  <si>
    <t>2025年官元镇富硒粮油种植奖补项目</t>
  </si>
  <si>
    <t>建设粮油基地400亩，对经营主体予以奖补（其中300元/亩奖补幼龄茶园、猕猴桃套种大豆300亩，200元/亩奖补复耕撂荒地种植纯种大豆100亩）。</t>
  </si>
  <si>
    <t>2025年大道河镇富硒粮油种植奖补项目</t>
  </si>
  <si>
    <t>建设粮油基地800亩，对经营主体予以奖补（其中300元/亩奖补幼龄茶园、猕猴桃套种大豆700亩，200元/亩奖补复耕撂荒地种植纯种大豆100亩）。</t>
  </si>
  <si>
    <t>2025年民主镇枣树村旱改水奖补项目</t>
  </si>
  <si>
    <t>在枣树村新建旱改水100亩，按照1500元/亩标准给予补助，发展富硒粮油产业。</t>
  </si>
  <si>
    <t>带动粮食生产发展,壮大村集体经济，通过劳务用工直接提升农户收入水平。</t>
  </si>
  <si>
    <t>壮大村集体经济，通过劳务用工方式预计带动20户42人（其中脱贫户10户23人），户均增收1000元。</t>
  </si>
  <si>
    <t>2025年岚皋县设施蔬菜（含瓜果）保供基地改造提升奖补项目</t>
  </si>
  <si>
    <t>对现有蔬菜保供基地大棚及其相关配套设施进行改造提升（普通大棚改为双拱双膜、阳光温室、暖棚等，完善灌溉配套设施），经营主体总投资60万元以上，按总投资的30%进行补助，总补贴金额不超过60万元。</t>
  </si>
  <si>
    <t>带动产业发展，通过流转土地林地、订单收购、提供务工就业岗位直接提升农户收入水平。</t>
  </si>
  <si>
    <t>通过劳务用工，土地流转、产品收购，预计带动35户80人（其中脱贫户11户25人）。农户户均增收1000元。</t>
  </si>
  <si>
    <t>2025年岚皋县新建蔬菜保供基地奖补项目</t>
  </si>
  <si>
    <t>全县新建设施蔬菜保供基地60亩，按照5000元/亩标准（集中连片5亩以上）进行奖补；全县新建露地蔬菜保供基地200亩，每亩按1000元予以奖补；新发展食用菌20万袋（棒）、羊肚菌40亩，椴木每棒3元、袋料每袋2元，羊肚菌每亩1500元进行奖补。</t>
  </si>
  <si>
    <t>通过劳务用工，土地流转、产品收购，预计带动农户50户70人（其中脱贫户16户28人），农户户均增收1000元。</t>
  </si>
  <si>
    <t>2025年岚皋县蔬菜保供基地提质增效补助项目</t>
  </si>
  <si>
    <t>全年稳定供应蔬菜，不出现荒芜现象，且联农带农效益明显的全县现有蔬菜保供基地以土壤肥力提升、推行绿色防控、增加种植茬数等措施进行提质增效，按照5万元/个园区对8个园区进行补助。</t>
  </si>
  <si>
    <t>带动产业发展，通过流转土地林地，收购农户订单、提供务工就业岗位方式直接提升农户收入水平。</t>
  </si>
  <si>
    <t>通过劳务用工，土地流转、产品收购，预计带动25户40人（其中脱贫户10户20人），户均增收1000元。</t>
  </si>
  <si>
    <t>（二）休闲农业与乡村旅游</t>
  </si>
  <si>
    <t>2025年南宫山镇御口韵茶旅融合综合体建设项目</t>
  </si>
  <si>
    <t>依托陕西省岚皋县御口韵茶业有限公司，新建非遗手工茶制作工坊200平方米，建成采茶、制茶、品茶为一体的茶旅融合综合体。</t>
  </si>
  <si>
    <t>花里村</t>
  </si>
  <si>
    <t>通过土地流转、劳务用工、订单收购等方式带动农户50户140人（其中脱贫户15户42人）增收，户均增收800元以上。项目建成后形成资产归经营主体所有</t>
  </si>
  <si>
    <t>2025年四季镇天坪村二组、三组休闲农业观光步道建设项目</t>
  </si>
  <si>
    <t>新建休闲农业步道2千米，建休憩平台2处，公共停车区2处，公共卫生间1个，环卫配套设施等。公路沿线绿化8公里</t>
  </si>
  <si>
    <t>县文旅    广电局</t>
  </si>
  <si>
    <t>天坪村</t>
  </si>
  <si>
    <t>建成后资产归属四季镇天坪村股份经济合作社；增强村级乡村旅游品牌影响力</t>
  </si>
  <si>
    <t>提升旅游服务质量，通过收益分红、务工带动92户群众增收</t>
  </si>
  <si>
    <t>县文旅广电局</t>
  </si>
  <si>
    <t>2025年枣树村客路故乡旅游基础设施提升项目</t>
  </si>
  <si>
    <t>在枣树村客路故乡实施旅游基础设施提升项目，主要建设内容包括：实施弱电入地、沟渠硬化1000米、生产平台4处、沟渠小桥1座、室外群众活动场500平方米、生产步道2500米、通户路500米，同步种植枣子、石榴、柿子经济作物等。</t>
  </si>
  <si>
    <t>1、基础设施直接受益、农户生产生活条件；2、提供务工就业岗位；3、配合原有和美庭院建设，有效助推枣树民宿产业发展</t>
  </si>
  <si>
    <t>1、基础设施直接受益，带部分农户产业发展；2、项目实施提供劳动务工就业岗位；3、配合原有和美庭院建设，有效助推枣树民宿产业发展；4、建成后形成的资产公共部分产权归村集体股份经济合作社。</t>
  </si>
  <si>
    <t>2025年民主镇田湾苕糖非遗小镇旅游基础设施提升项目</t>
  </si>
  <si>
    <t>以田湾村股份经济合作社为主体，发展旅游苕糖产业，实施旅游开发基础设施提升项目，占地面5000平方米，主要建设内容为苕糖制作展示点及晒台15处、苕糖制作导图5处、安全护栏500米、建设熬糖作坊1处、场地硬化400平方米、路面修复600米、监控25处、人行桥修复1处、生产步道200米等。</t>
  </si>
  <si>
    <t>1、基础设施直接受益、农户生产生活条件；2、提供务工就业岗位；3、配合原有和美庭院建设，有效助推田湾苕糖产业发展</t>
  </si>
  <si>
    <t>1、基础设施直接受益，带部分农户产业发展；2、项目实施提供劳动务工就业岗位；3、配合原有和美庭院建设，有效助推田湾苕糖产业发展；4、建成后形成的资产公共部分产权归村集体股份经济合作社。</t>
  </si>
  <si>
    <t>2025年南宫山镇宏大村狮子湾康养基地建设项目</t>
  </si>
  <si>
    <t>打造宏大村狮子湾赛事化鱼塘3处，并对原有鱼塘清淤改造，配套输配水管道1500m，取水口、拦水坝等；新建集中污水处理设施1处，排污管道1公里；自狮子湾湾口拓宽黑化道路1.5公里（宽度：4.5米）；新增行道树3公里，对涉及农户及周边绿化改造提升；新增小型晾晒场1处，及景观节点打造；配套夜间照明设施及轮廓展示。</t>
  </si>
  <si>
    <t>宏大村</t>
  </si>
  <si>
    <t>1、基础设施直接受益、农户生产生活条件；2、提供务工就业岗位；</t>
  </si>
  <si>
    <t>1、基础设施直接受益，部分农户产业发展；2、项目实施提供劳动务工就业岗位；3、建成后形成的资产公共部分产权归村集体股份经济合作社</t>
  </si>
  <si>
    <t>2025年蔺河镇蒋家关村乡村旅游基础设施建设项目</t>
  </si>
  <si>
    <t>围绕蒋家关村旅游资源，提升旅游产业基础设施。改造产业道路3.5公里，提升节点院落基础设施25处，新建公厕2个、垃圾房30个；配套实施夜间照明、绿化等基础设施</t>
  </si>
  <si>
    <t>蒋家关村</t>
  </si>
  <si>
    <t>529</t>
  </si>
  <si>
    <t>1639</t>
  </si>
  <si>
    <t>改善居住环境，带来间接经济效益，提高周围农户收益</t>
  </si>
  <si>
    <t>推动民宿康养、旅游观光产业发展，打造我镇集农家小院、田园风光、民宿康养、休闲娱乐为一体的乡村旅游，助力全县旅游经济发展。</t>
  </si>
  <si>
    <t>2025年石门镇大河村大河硒谷康养旅游度假村基础设施建设配套项目</t>
  </si>
  <si>
    <t>赵家坝、二道河庭院苗木共2000平方；在二道河实施产业道路200米，蓄水池2个，拦水坝一个，饮水管道500米，排污管道300米，河堤380米。</t>
  </si>
  <si>
    <t>依托大河硒谷康养旅游度假村发展康养旅游，带动当地群众产业发展、提供务工就业岗位，带动群众增收致富，形成资产归大河村股份经济合作社。</t>
  </si>
  <si>
    <t>推进全村乡村旅游发展，基础设施直接受益，同时带动务工就业，促进农户增收，带动全村268户775人增收.</t>
  </si>
  <si>
    <t>2025年城关镇茅坪村旅游公厕建设项目</t>
  </si>
  <si>
    <t>新建50㎡公厕1个及室外附属工程。主要建设内容有土方开挖及换填、屋面防水、天棚吊顶、实木及金属门窗、室外混凝土路面、检查井、化粪池座、花池绿植等。</t>
  </si>
  <si>
    <t>1.改善提升农户生产生活条件；2.项目实施带动农户务工，提供公益性岗位，带动农户增收。</t>
  </si>
  <si>
    <t>1、改善提升生产生活条件，提升生产效率；2、项目实施带动农户务工；增设1名公益性岗，带动农户增收。</t>
  </si>
  <si>
    <t>2025年滔河镇泥坪村“百草园”中药康养基地建设项目</t>
  </si>
  <si>
    <t>围绕泥坪村“百草园”，建设“三味书屋”一处；新建公共卫生间1座、小型晾晒场300平方米及配套基础设施提升；建设百草风貌绿化工程一处；新建路灯50盏、挡墙400方。</t>
  </si>
  <si>
    <t>泥坪村</t>
  </si>
  <si>
    <t>项目建成后每年，通过文旅效益，可带动直接经济效益，且能够有效宣传企业品牌，增加大众认知度。项目建成后资产归泥坪村股份经济合作社所有。</t>
  </si>
  <si>
    <t>项目建设可通过务工就业、订单农业、入股分红的方式带动农户创富增收，户均带动增收可达800元/年以上。</t>
  </si>
  <si>
    <t>2025年堰门镇堰门村休闲农旅示范点建设项目</t>
  </si>
  <si>
    <t>对堰门镇“红军道”进行旅游基础设施提升，主要建设内容有：1、改造提升红军产业步道2.5公里；2、对红军屋及周边房屋外墙进行改造。</t>
  </si>
  <si>
    <t>是</t>
  </si>
  <si>
    <t>堰门村</t>
  </si>
  <si>
    <t>1、基础设施直接受益，改善提升园区、农户生产生活条件；2、提供务工就业岗位；3、高质量发展庭院经济，促进休闲农业与乡村旅游融合发展，带动农户增收致富。</t>
  </si>
  <si>
    <t>1、基础设施直接受益，带动园区、部分农户产业发展；2、项目实施提供劳动务工就业岗位；3、高质量发展庭院经济，促进休闲农业与乡村旅游融合发展，带动农户增收；4、预计带动152户428人，其中脱贫户30户92人；5、建成后形成的资产公共部分产权归村集体股份经济合作社。</t>
  </si>
  <si>
    <t>孟石岭镇柏杨林休闲农业与乡村旅游建设项目</t>
  </si>
  <si>
    <t>在墙院子至村活动室背后修建采摘步道100米（宽1.5米），建设人行平板桥一座，配套整治疏通沟渠，新建浆砌石挡墙300方，建设排污管道100余米及检查井；石拱坝水稻种植基地平整场地300平方米，建设移动式公厕一处；建设陈义华房屋处到墙院子休闲采摘步道1200米（宽1米）</t>
  </si>
  <si>
    <t>柏杨林村</t>
  </si>
  <si>
    <t>改善128户380人，其中脱贫户16户33人生产生活条件。</t>
  </si>
  <si>
    <t>改善128户380人生产生活条件，通过劳务用工带动当地农户稳定增收。</t>
  </si>
  <si>
    <t>南宫山镇桂花村四组茶旅融合基础设施配套项目</t>
  </si>
  <si>
    <t>新建拦水坝300米、护栏300米，实施弱电入地、沟渠硬化300米、生产平台4处、沟渠小桥1座，产业生产步道300米。</t>
  </si>
  <si>
    <t>桂花村</t>
  </si>
  <si>
    <t>孟石岭镇丰坪村油房坪休闲农业与乡村旅游建设项目</t>
  </si>
  <si>
    <t>在油房坪民宿集群后方茶园中建设采摘观光步道800米（宽1.5米）；油房坪民宿集群新建河堤挡墙600方，新建生态停车场700平米，满足休闲游客需求。</t>
  </si>
  <si>
    <t>官元镇龙板营村乡村旅游基础设施配套建设项目</t>
  </si>
  <si>
    <t>新建乡村旅游服务功能用房1处；建设农副产品展销用房1处，配套完善绿化、水电、排污等配套设施。</t>
  </si>
  <si>
    <t>项目惠及78户农户，推动乡村振兴实施，合理开发现有资源，通过旅游带动区域经济快速发展增加收入，形成资产归龙板营村股份经济合作社。</t>
  </si>
  <si>
    <t>一是通过旅游带动区域经济快速发展；二是项目惠及78户266人，带动农户增收致富</t>
  </si>
  <si>
    <t>2025年民主镇银盘揽胜民宿群旅游基础设施配套项目</t>
  </si>
  <si>
    <t>在银盘村一组实施银盘揽胜民宿群旅游基础设施配套项目，对于银盘揽胜民宿集群开发的10处民宿配套基础设施，总占地面积约30亩，主要建设内容包括场地三通一平、绿化、水、夜间照明等。</t>
  </si>
  <si>
    <t>1、基础设施直接受益，带部分农户产业发展；2、项目实施提供劳动务工就业岗位；3、配合原有人居环境建设，有效助推银盘揽胜民宿产业发展；4、建成后形成的资产公共部分产权归村集体股份经济合作社。</t>
  </si>
  <si>
    <t>1、基础设施直接受益、农户生产生活条件；2、提供务工就业岗位；3、配合原有人居环境建设，有效助推银盘揽胜民宿产业发展</t>
  </si>
  <si>
    <t>2025年南宫山镇桂花村旅游基础设施提升项目</t>
  </si>
  <si>
    <t>对现有旅游公厕提升改造，配备无障碍设施，并对现有旅游公厕外风貌统一改造。对桂花村二组21户房屋外风貌改造。桂花村新修花坛500米，竹栅栏300米，景观节点100处。实施桂花村三组道路补短板7.2公里，其中安防设施2000米，浆砌石挡墙800方，面板修复5000平方米，道路拓宽改造至4.5米，改造三角边沟2公里。（起点：吴世明老屋场，终点：山里人农家乐）</t>
  </si>
  <si>
    <t>2025年南宫山镇桂花村茶叶园区配套建设项目（第二期）</t>
  </si>
  <si>
    <t>依托桂花村茶叶园区改造提升鲜叶采摘平台1处40平方米，新建鹅卵石生产步道1000米，宽度1.2米。</t>
  </si>
  <si>
    <t>2025年四季镇木竹村旅游基础设施建设项目</t>
  </si>
  <si>
    <t>木竹村4组新建休憩场所1500余平米，修建停车位2处1200平米及充电桩8个，配套公厕2个。</t>
  </si>
  <si>
    <t>资产权属归木竹村股份经济合作社所有；增加旅游新业态及节点，配套完善基础设施，提升全域旅游影响力。</t>
  </si>
  <si>
    <t>通过劳务用工带动22户35人增收</t>
  </si>
  <si>
    <t>2025年石门镇兴坪村横溪山居田园旅游综合体基础设施建设配套项目</t>
  </si>
  <si>
    <t>兴坪村回龙湾庭院苗木共2000平方，产业步道500米，新建雨污分流管网，PECDN160管道200米，观察井10个；场地平整10000平方米，庭院灯40盏及相关照明设施；新建河堤120米。</t>
  </si>
  <si>
    <t>兴坪村</t>
  </si>
  <si>
    <t>依托石门镇兴坪村横溪山居田园旅游综合体项目发展旅游，带动当地群众产业发展、提供务工就业岗位，带动群众增收致富，形成资产归兴坪村股份经济合作社。</t>
  </si>
  <si>
    <t>基础设施直接受益，受益222户708人，其中脱贫户93户290人，提供就业岗位.</t>
  </si>
  <si>
    <t>2025年石门镇兴坪村横溪古镇旅游综合体基础设施建设配套项目</t>
  </si>
  <si>
    <t>建设游客服务中心1处，面积1500平方米（包括传统文化展厅、盐道会馆、盐道文化演艺广场1处，旅游公厕1座）、旅游标识导览及相关配套设施，地面改造2000平方米、墙体修缮6000平方米、新建花坛300米、排水渠800米、栏杆修补300米，产业步道500米，新建村口标识及避雨棚一处，庭院灯50盏，照明工程1处等其他照明设施，亲水堤坝5处，通行桥改造提升2座等配套设施建设项目</t>
  </si>
  <si>
    <t>基础设施直接受益，提升旅游综合接待能力，带动当地群众产业发展、提供务工就业岗位，带动群众增收致富，形成资产归兴坪村股份经济合作社。</t>
  </si>
  <si>
    <t>基础设施直接受益，受益222户708人，其中脱贫户93户290人，提供就业岗位</t>
  </si>
  <si>
    <t>2025年民主镇客路故乡农耕田园观光体验区基础设施配套工程</t>
  </si>
  <si>
    <t>在民主镇枣树村二组猴子山实施农耕旅游园区基础设施建设项目，打造客路故乡第一采摘观光园区，项目占地面积100亩，主要建设内容包括：2500米生产步道、2000平方米垂钓鱼塘1个、安全护栏1500米等，配套实施水电等基础设施。</t>
  </si>
  <si>
    <t>1、基础设施直接受益、农户生产生活条件；2、提供务工就业岗位。</t>
  </si>
  <si>
    <t>在山里人家、木鱼堡、桂花村四组观景坡新建旅游厕所3处，主要建设内容有土方开挖及换填、屋面防水、天棚吊顶、实木及金属门窗、室外混凝土路面、检查井、化粪池座、花池绿植等</t>
  </si>
  <si>
    <t>1、基础设施直接受益，部分农户产业发展；2、项目实施提供劳动务工就业岗位；3、建成后形成的资产公共部分产权归村集体股份经济合作社。</t>
  </si>
  <si>
    <t>1、基础设施直接受益；2、改善农户生活条件，保障卫生厕所需求</t>
  </si>
  <si>
    <t>2025年南宫山镇花里村旅游基础设施提升项目</t>
  </si>
  <si>
    <t>新建塑木观景平台1处540平方米，公共卫生间1座、小型晾晒场230平方米及配套基础设施提升；安全护栏120米，休憩平台1处。</t>
  </si>
  <si>
    <t>1、基础设施直接受益、农户生产生活条件；2、提供务工就业岗位</t>
  </si>
  <si>
    <t>（三）产业延链补链延伸类</t>
  </si>
  <si>
    <t>2025年大道河镇茶农村农产品仓储保鲜冷链建设项目</t>
  </si>
  <si>
    <t>依托岚皋县大道河镇茶农村股份经济合作社新建农产品仓储保鲜冷链仓储室60平方，配套完成相关附属设施。</t>
  </si>
  <si>
    <t>茶农村</t>
  </si>
  <si>
    <t>通过农户仓储，提高产品附加值，带动农户增收</t>
  </si>
  <si>
    <t>通过劳务用工，带动50户增收，户均增收500元。</t>
  </si>
  <si>
    <t>2025年大道河镇茶农村农副产品加工建设项目</t>
  </si>
  <si>
    <t>依托岚皋县大道河镇茶农村股份经济合作社新建厂房150平方米，购置农副产品烘焙机一台、土豆剥皮机3台、榨油机2台、粉条机2台，配套完成相关附属设施。</t>
  </si>
  <si>
    <t>通过劳务用工、订单收购等方式带动农户增收</t>
  </si>
  <si>
    <t>通过劳务用工，带动20户增收，户均增收500元。</t>
  </si>
  <si>
    <t>2025年魔芋、茶叶、猕猴桃、渔业产业延链补链产业奖补项目</t>
  </si>
  <si>
    <t>对发展魔芋、茶叶、猕猴桃、渔业产业基地面积达到200亩以上，且管理措施到位的经营主体，重点从地方标准制定、企业扶持壮大、拓展销售渠道、区域公共品牌打造、创新联盟建立、产业文化建设等延链补链强链方面进行奖补扶持。</t>
  </si>
  <si>
    <t>通过劳务用工，带动农户增收。</t>
  </si>
  <si>
    <t>2025年农产品冷链物流建设项目</t>
  </si>
  <si>
    <t>新建全县富硒农产品冷链物流基地一处2000平方米</t>
  </si>
  <si>
    <t>县六口工业园区</t>
  </si>
  <si>
    <t>2025年岚皋县冷库建设项目</t>
  </si>
  <si>
    <t>项目总占地30亩，新建冷库一座，共15000平方米，储存量为10000吨，同时建设消防、绿底、环保等配套设施。</t>
  </si>
  <si>
    <t>县经贸局</t>
  </si>
  <si>
    <t>联春村</t>
  </si>
  <si>
    <t>形成资产归经营主体，解决县内农户农产品的问题</t>
  </si>
  <si>
    <t>项目建设后，可帮助县内农户冷藏农副产品，农户可根据当年农副产品按预计产量登记，冷藏库按各镇、村需求分配，农户在产品上市用存物凭证取货，可实现反季节供货，提高产品价值，以实现增收的目的。</t>
  </si>
  <si>
    <t>（四）产业路及配套设施建设</t>
  </si>
  <si>
    <t>2025年佐龙镇花坝村生态渔场产业道路建设项目</t>
  </si>
  <si>
    <t>新建花坝村灌沟生态渔场产业道路建设里程1.8公里（211国道至生态渔场，其中硬化1.2公里），流水宽4.5米，流水路面全宽，主要建设内容：流水局部加宽改造（含桥梁加宽)、路面工程及其它道路附属设施</t>
  </si>
  <si>
    <t>县交通局</t>
  </si>
  <si>
    <t>花坝村</t>
  </si>
  <si>
    <t>1.基础设施直接受益；2.改善提升15000㎡生态渔场生产生活条件；3.项目实施带动农户务工，提供就业岗位，带动农户增收。</t>
  </si>
  <si>
    <t>基础设施直接受益，改善提升农户生产生活水平，通过带动产业发展、务工增收，提升农户35户130人（其中脱贫户12户45人）生产生活条件。形成的资产归属村集体股份经济合作社。</t>
  </si>
  <si>
    <t>2025年四季镇长梁村山里香民宿基础设施建设项目</t>
  </si>
  <si>
    <t>实施新修硬化道路1.1公里（月石公路至山里香民宿），流水宽度6米，路面宽度4.5米，硬化1100米）。</t>
  </si>
  <si>
    <t>长梁村</t>
  </si>
  <si>
    <t>有效解决民宿发展基础瓶颈、农副产品运输及沿线群众出行问题</t>
  </si>
  <si>
    <t>带动产业发展、务工增收</t>
  </si>
  <si>
    <t>2025年城关镇苦桃湾魔芋产业园区道路建设工程</t>
  </si>
  <si>
    <t>城关苦桃湾产业园道路建设，车行道路550米，流水宽6.5米，流水路面全宽，铺设5cm沥青路面，完成排水管网和附属工程建设。</t>
  </si>
  <si>
    <t>罗景坪社区</t>
  </si>
  <si>
    <t>1、基础设施直接受益，改善提升农户生产生活条件；带动魔芋加工成产业链。2、项目实施提供劳动务工就业岗位，带动农户增收；3、预计带动275户1055人，其中脱贫户97户428人；</t>
  </si>
  <si>
    <t>1、基础设施直接受益，改善提升农户生产生活条件；2、提供务工就业岗位；</t>
  </si>
  <si>
    <t>2025年佐龙镇蜡烛村茶叶、冬桃园区产业道路硬化工程</t>
  </si>
  <si>
    <t>实施五组产业道路硬化3.0公里（田家堡至张家田坝2.5公里；村级主干道至曹家院子200米；村级主干道至田祥兴门前300米），流水宽4.5米，路面宽3.5米</t>
  </si>
  <si>
    <t>蜡烛村</t>
  </si>
  <si>
    <t>基础设施直接受益，项目实施提供劳动务工就业岗位，带动农户增收，预计带动92户292人，其中脱贫户38户100人，建成后形成的资产公共部分产权归村集体股份经济合作社。</t>
  </si>
  <si>
    <t>1.基础设施直接受益；2.改善提升200亩茶叶园区及150亩冬桃园区生产生活条件；3.项目实施带动农户务工，提供就业岗位，带动农户增收。</t>
  </si>
  <si>
    <t>2025年堰门镇隆兴村桑叶园区产业道路建设项目</t>
  </si>
  <si>
    <t>隆兴村活动室至杜家院子硬化道路1.5公里，流水宽4.5米，路面宽3.5米，新建三角排水沟1.5公里、新建管涵2处。</t>
  </si>
  <si>
    <t>隆兴村</t>
  </si>
  <si>
    <t>1、基础设施直接受益，改善提升农户生产生活条件；带动桑叶园区300亩。2、项目实施提供劳动务工就业岗位，带动农户增收；3、预计带动23户134人，其中脱贫户10户48人；</t>
  </si>
  <si>
    <t>1、基础设施直接受益，改善提升农户生产生活条件；2、水毁道路修复，保证行人安全；3、项目实施过程中，提供务工就业岗位，带动农户增收致富，预计村集体年收入12万。</t>
  </si>
  <si>
    <t>2025年南宫山镇桂花村民宿产业路改造工程项目</t>
  </si>
  <si>
    <t>实施桂花村一组民宿产业路硬化拓宽1.1公里，其中拓宽800米，硬化2100米。（起点：余立成家，终点：杜承业家，改造总里程2.2公里），路面宽4.5米。</t>
  </si>
  <si>
    <t>1、基础设施直接受益，带部分农户产业发展；2、项目实施提供劳动务工就业岗位；3、配合原有和美庭院建设，有效助推桂花村民宿产业发展；4、建成后形成的资产公共部分产权归村集体股份经济合作社</t>
  </si>
  <si>
    <t>1、基础设施直接受益、农户生产生活条件；2、提供务工就业岗位；3、配合原有和美庭院建设，有效助推桂花村民宿产业发展</t>
  </si>
  <si>
    <t>2025年孟石岭镇付家坡烤烟产业路建设项目</t>
  </si>
  <si>
    <t>新建产业路3.7公里（李家坪至傅家坡），流水宽度4.5米。</t>
  </si>
  <si>
    <t>改善50户160人生产生活条件并促进产业发展，其中脱贫户32户101人。</t>
  </si>
  <si>
    <t>改善50户160人生产生活条件，通过劳务用工带动当地农户稳定增收。</t>
  </si>
  <si>
    <t>2025年城关镇四坪社区寨子沟民宿产业道路改造工程</t>
  </si>
  <si>
    <t>改造四坪社区五组至541国道产业道路2公里，宽度4.5米、流水5.5米、沥青路面及排水沟等附属设施。</t>
  </si>
  <si>
    <t>基础设施直接受益，改善提升农户生产生活水平，通过带动民宿旅游产业及农业产业发展、务工增收，提升农户475户1333人（其中脱贫户90户248人）生产生活条件。形成的资产归属村集体股份经济合作社。</t>
  </si>
  <si>
    <t>1.改善提升农户生产条件；2.改善农旅融合条件；3.项目实施带动农户务工，提供就业岗位，带动农户增收。以紫郡山庄、宏鑫山居民宿、齐家大院为核心，推动旅游产业及其他产业的进一步发展与壮大。</t>
  </si>
  <si>
    <t>2025年蔺河镇棋盘村魔芋产业路硬化项目</t>
  </si>
  <si>
    <t>实施棋盘村三组魔芋产业道路硬化1.3公里，流水宽度5米，流水路面全宽；主要实施流水土石方开挖、挡土墙、路面硬化、排水设施及其它附属工程。</t>
  </si>
  <si>
    <t>棋盘村</t>
  </si>
  <si>
    <t>1、基础设施直接受益，改善提升农户生产生活条件；2、项目实施提供劳动务工就业岗位，带动农户增收。3、建成后形成的资产公共部分产权归村集体股份经济合作社。4、改善提升魔芋产业园区生产条件。</t>
  </si>
  <si>
    <t>1、基础设施直接受益；2、项目实施提供劳动务工就业岗位；3、建成后形成的资产公共部分产权归村集体股份经济合作社。4、改善提升魔芋产业园区生产条件。</t>
  </si>
  <si>
    <t>2025年石门镇庄房村猕猴桃园区内产业道路硬化建设项目</t>
  </si>
  <si>
    <t>实施庄房村猕猴桃园区内产业道路2公里（庄房村六组-东风），流水4.5米，路面3.5米，主要建设内容：土石方开挖、面板硬化、涵洞、挡墙及其他附属设施等。</t>
  </si>
  <si>
    <t>庄房村</t>
  </si>
  <si>
    <t>基础设施直接受益，基础设施直接受益，带动产业发展，务工增收、土地林地流转，改善提升企业、农户生产生活条件。形成资产归经营主体归村股份经济合作社。</t>
  </si>
  <si>
    <t>解决园区产业运输问题，提供务工就业岗位，带动农户增收致富。直接受益或带动群众406户1145人，其中脱贫户187户511人。</t>
  </si>
  <si>
    <t>2025年民主镇枣树村客路故乡至全胜寨公路提升工程</t>
  </si>
  <si>
    <t>在枣树村三组实施道路硬化3.4公里（客路故乡-全胜寨），主要建设内容包括土石方开挖、路面修复及硬化、涵洞、挡墙、排水沟等。</t>
  </si>
  <si>
    <t>改造</t>
  </si>
  <si>
    <t>交通局</t>
  </si>
  <si>
    <t>1、基础设施直接受益、农户生产生活条件；2、提供务工就业岗位；3、配合原有和美庭院建设，有效助推枣树民宿产业发展；4、带动200亩猕猴桃产业园区发展，提升道路出行条件。</t>
  </si>
  <si>
    <t>2025年民主镇银盘村旅游配套道路建设工程</t>
  </si>
  <si>
    <t>实施旅游产业道路改扩建并硬化7公里（541国道-柏枝垭梁顶）。流水宽度5.5米，路面宽4.9米。主要建设内容：衔接资金实施流水工程，部门资金实施流水工程、路面工程、安防工程及其他附属设施。</t>
  </si>
  <si>
    <t>项目惠及347户农户受益，可以帮助农户发展产业，带动民宿园区产业发展，达到增收致富的目的。</t>
  </si>
  <si>
    <t>改善提升园区生产条件，提升生产效率，项目实施带动农户务工，园区提供就业岗位，带动产业发展，带动农户增收。</t>
  </si>
  <si>
    <t>2025年城关镇东风-联春民宿旅游配套道路建设工程</t>
  </si>
  <si>
    <t>实施产业道路（东风-联春）硬化7.2公里。流水宽度4.5米，路面宽4.5米。主要建设内容：衔接资金实施流水工程、路面工程，部门资金实施安防、标志标牌、混凝土边沟及其他附属设施。</t>
  </si>
  <si>
    <t>联春村       东风村</t>
  </si>
  <si>
    <t>项目惠及521户农户受益，可以帮助农户发展产业，带动民宿园区产业发展，达到增收致富的目的。</t>
  </si>
  <si>
    <t>2025年滔河镇流水养鱼基础设施配套项目</t>
  </si>
  <si>
    <t>配套流水养鱼项目道路、取水及其他配套设施</t>
  </si>
  <si>
    <t>县水利局</t>
  </si>
  <si>
    <t>车坪村    双向村</t>
  </si>
  <si>
    <t>基础设施直接受益，改善提升农户生产生活水平，通过带动产业发展、务工增收，提升农户582户1656人（其中脱贫户308户888人）生产生活条件。形成的资产归属村集体股份经济合作社。</t>
  </si>
  <si>
    <t>2025年滔河镇联合村流水养鱼基础设施配套项目</t>
  </si>
  <si>
    <t>在联合村配套流水养鱼项目道路、取水及其他配套设施</t>
  </si>
  <si>
    <t>基础设施直接受益，改善提升农户生产生活水平，通过带动产业发展、务工增收，提升农户399户1079人（其中脱贫户153户418人）生产生活条件。形成的资产归属村集体股份经济合作社。</t>
  </si>
  <si>
    <t>（五）金融扶持类</t>
  </si>
  <si>
    <t>2025年岚皋县脱贫人口小额信贷贴息项目</t>
  </si>
  <si>
    <t>对全县脱贫户、监测户使用脱贫人口小额信贷进行贴息。</t>
  </si>
  <si>
    <t>为符合条件发展产业的脱贫户、监测户提供金融扶持，持续带动农户发展产业</t>
  </si>
  <si>
    <t>为符合条件发展产业的脱贫户、监测户提供金融扶持，持续带动农户发展产业。</t>
  </si>
  <si>
    <t>2025年岚皋县经营主体产业发展贷款贴息项目</t>
  </si>
  <si>
    <t>对全县符合经营主体发展特色产业银行贷款进行贴息。</t>
  </si>
  <si>
    <t>对全县符合发展特色产业经营主体的银行贷款贴息进行补助，为新型经营主体产业发展提档升级提供金融支持。</t>
  </si>
  <si>
    <t>银行贷款贴息补助，扶持企业壮大生产规模，带动农户增收致富。</t>
  </si>
  <si>
    <t>2025年互助资金借款贴息项目</t>
  </si>
  <si>
    <t>对全县脱贫户、监测户2025年发展产业在互助资金协会借款占用费进行贴息。</t>
  </si>
  <si>
    <t>（六）集体经济发展类</t>
  </si>
  <si>
    <t>2025年佐龙镇远景村壮大村集体经济项目</t>
  </si>
  <si>
    <t>新建晓道片区粮油储藏库100㎡，配套粮油加工设备一套，设备清单如下：剥壳机一台；菜籽除杂机YJY-Z300一台；立式提升机YJY-TL1一台；电炒料机YJY-CD2两台（一台用于食用油，一台用于桐油）；提升机YJY-TD2一台；榨油机YJY-7260两台（一台用于食用油，一台用于桐油）；炼油机YIY-LD2一台；小型炼油流水线YY-L2一台；成品油罐4个；半自动灌装机YJY-GS150一台；半自动压盖机YJY-GS200一台</t>
  </si>
  <si>
    <t>远景村</t>
  </si>
  <si>
    <t>通过产业发展扶持、劳务用工等方式带动脱贫户致富增收，建成后形成资产归属村集体。依托远景村集体股份经济合作社，采取租赁的形式，将厂房及设备租给农户，在带动群众增收的同时，收取租赁费壮大村集体。</t>
  </si>
  <si>
    <t>通过扶持产业发展、劳务用工等方式带动脱贫户致富增收，预计带动304户996人，其中，脱贫户113户396人，实现户均增收不低于500元。</t>
  </si>
  <si>
    <t>2025年佐龙镇黄兴村壮大集体经济流水养鱼建设项目</t>
  </si>
  <si>
    <t>依托黄兴村股份经济合作社投放鱼苗1万尾以上，建设尾水处理等其他配套设施</t>
  </si>
  <si>
    <t>黄兴村</t>
  </si>
  <si>
    <t>通过土地流转、劳务用工、投资收益等方式带动群众增收，建成后形成资产归村集体。</t>
  </si>
  <si>
    <t>壮大村集体经济，通过劳务用工、土地流转、入股分红，预计带动农户265户792人（其中脱贫户127户365人）。农户户均增收1000元。</t>
  </si>
  <si>
    <t>2025年大道河镇淳风村集体经济提质增效项目</t>
  </si>
  <si>
    <t>淳风安置点后蔬菜加工厂新建冷库储藏100立方，农产品加工设备生产线1套，厂房改造平300方米，改建办公厂房平100方米</t>
  </si>
  <si>
    <t>集体经济提质增效，农户直接收益，通过流转土地林地、提供劳务用工方式直接提升农户收入水平。</t>
  </si>
  <si>
    <t>解决基础设施配套，集体经济提质增效、带动全村及全体脱贫户增收，预计带动农户190户均增收200元以上。</t>
  </si>
  <si>
    <t>2025年大道河镇东坪村壮大集体经济项目</t>
  </si>
  <si>
    <t>1.安装专电200安变压器一台，新增茶叶色选机一台2.对农副产品车间改造后申请SC生产许可证</t>
  </si>
  <si>
    <t>东坪村</t>
  </si>
  <si>
    <t>通过种植、加工环节带动茶叶产业发展；通过给农户提供务工就业岗位、订单收购带动农户增收。</t>
  </si>
  <si>
    <t>1、通过给集体经济购入新资产，提升绿升源农业发展有限公司茶叶产能。2、增加集体经济收入，并通过茶叶收购带动30户122人，其中脱贫户18户89人，预计实现户均增收3000元。3、形成资产归村股份经济合作社所有。</t>
  </si>
  <si>
    <t>2025年堰门镇团员村壮大村集体经济项目</t>
  </si>
  <si>
    <t>依托团员村股份经济合作社，实现集体经济稳定增收。新建粮油加工、仓储厂房400平方米，场地硬化200平方米，改造提升榨油设备，购置三级提升机，覆盖周边中武、进步、瑞金等村粮油加工需求。</t>
  </si>
  <si>
    <t>团员村</t>
  </si>
  <si>
    <t>1、土地流转；2、劳务用工带动周边农户增收；3、提供就业岗位4.产业分红</t>
  </si>
  <si>
    <t>1、项目实施带动园区产业发展，提供劳动务工就业岗位；带动农户125户421人（脱贫户35户121人）增加农户收入1000元，项目完成后归村股份经济合作社所有，减少劳动成本，增加村集体收入，</t>
  </si>
  <si>
    <t>2025年蔺河镇茶园村发展壮大村集体经济项目</t>
  </si>
  <si>
    <t>茶叶加工厂升级改造一、购置茶叶加工设备：购置50杀青机一台，50型冷却输送机，40揉捻机两台，30揉捻机3台，110滚筒1台，3平方米链板茶叶烘干机一台，5斗烘干机1台,理条机2台，提香机1台，色选机一台。二、厂房改造：厂区硬化345平方米，改造标准化钢架结构生产车间530平方米。</t>
  </si>
  <si>
    <t>茶园村</t>
  </si>
  <si>
    <t>每年约定分红3万元，分给村集体0.9万元，给群众分红2.1万元。带动产业发展，提供务工就业岗位、直接提升农户收入水平。</t>
  </si>
  <si>
    <t>依托岚皋县硒之源茶叶开发有限责任公司通过订单收购、园区劳务务工、预计带动86户257人（其中，脱贫户42户143人），带动农户户均增收2300元</t>
  </si>
  <si>
    <t>2025年佐龙镇佐龙村发展壮大村集体经济项目</t>
  </si>
  <si>
    <t>依托佐龙村股份经济合作社修建豆制品深加工厂800平方米，建成后形成村级固定资产对外出租收取租赁费用</t>
  </si>
  <si>
    <t>佐龙村</t>
  </si>
  <si>
    <t>带动产业发展，通过与经营主体合作，壮大村集体经济，带动农户增收致富。</t>
  </si>
  <si>
    <t>壮大村集体经济，通过合作、租赁新型经营主体收入进行分红，农户直接受益，预计带动农户26户58人，其中脱贫户24户52人。形成的资产归属村集体股份经济合作社。</t>
  </si>
  <si>
    <t>二、乡村建设类</t>
  </si>
  <si>
    <t>（一）安全饮水</t>
  </si>
  <si>
    <t>2025年岚皋县农村饮水安全水质提升项目</t>
  </si>
  <si>
    <t>蔺河镇、南宫山集镇、中大道集镇、民主镇、石门镇、佐龙镇、蔺河镇等村供水消毒设备更换安装</t>
  </si>
  <si>
    <t>7个月</t>
  </si>
  <si>
    <t>各镇</t>
  </si>
  <si>
    <t>各村</t>
  </si>
  <si>
    <t>基础设施直接受益，改善群众生产生活条件</t>
  </si>
  <si>
    <t>1.改善提升农户生产条件；2.项目实施带动农户务工，提供就业岗位，带动农户增收。</t>
  </si>
  <si>
    <t>2025年四季镇月坝村安全饮水巩固提升工程</t>
  </si>
  <si>
    <t>改建水厂1处，加固拦河坝1处、粗滤池1座，新建旋流絮凝池1座，重力式无阀滤池1座，100m3清水池1座，减压池2座；新建管网12000余米，闸阀井20余座</t>
  </si>
  <si>
    <t>新建+            改造</t>
  </si>
  <si>
    <t>月坝村</t>
  </si>
  <si>
    <t>2025年佐龙镇晏家堡安全饮水巩固提升工程</t>
  </si>
  <si>
    <r>
      <rPr>
        <sz val="28"/>
        <rFont val="宋体"/>
        <charset val="134"/>
      </rPr>
      <t>新建100m</t>
    </r>
    <r>
      <rPr>
        <sz val="28"/>
        <rFont val="方正书宋_GBK"/>
        <charset val="134"/>
      </rPr>
      <t>³</t>
    </r>
    <r>
      <rPr>
        <sz val="28"/>
        <rFont val="宋体"/>
        <charset val="134"/>
      </rPr>
      <t>蓄水池一座，铺设饮水管道3000米，配套其他设施及设备。</t>
    </r>
  </si>
  <si>
    <t>佐龙村           马宗村</t>
  </si>
  <si>
    <t>1.基础设施直接受益，解决农户饮水问题；2.发展民宿及农家乐；3.项目实施带动劳务务工增收，带动农户增收；4.预计带动65户350人，其中脱贫户26户102人；5.建成后形成的资产公共部分产权归村集体股份经济合作社。</t>
  </si>
  <si>
    <t>完善马宗村基础配套设施，打响村级旅游名片，增加游客体验感，拓宽群众增收渠道，增强群众幸福感、获得感、满足感，丰富群众精神文化生活，为乡村振兴提供智力支持。建成后形成的资产产权归村集体股份经济合作社</t>
  </si>
  <si>
    <t>2025年佐龙镇花坝村安全饮水巩固提升工程</t>
  </si>
  <si>
    <r>
      <rPr>
        <sz val="28"/>
        <rFont val="宋体"/>
        <charset val="134"/>
      </rPr>
      <t>新建灌沟取水口一处，拦水坝一座，50m</t>
    </r>
    <r>
      <rPr>
        <sz val="28"/>
        <rFont val="方正书宋_GBK"/>
        <charset val="134"/>
      </rPr>
      <t>³</t>
    </r>
    <r>
      <rPr>
        <sz val="28"/>
        <rFont val="宋体"/>
        <charset val="134"/>
      </rPr>
      <t>过滤池及蓄水池一座，更换饮水主管道1500米；改造三组响水洞取水口一处，拦水坝一座，更换好汉坡及徐家坪饮水主管道2000米</t>
    </r>
  </si>
  <si>
    <t>1.基础设施直接受益，解决农户饮水问题；2.发展畜牧业；3.项目实施带动劳务务工增收，带动农户增收；4.预计带动132户429人，其中脱贫户79户221人；5.建成后形成的资产公共部分产权归村集体股份经济合作社。</t>
  </si>
  <si>
    <t>1.基础设施直接受益，解决农户饮水问题；2.发展畜牧业；3.项目实施带动劳务务工增收，带动农户增收</t>
  </si>
  <si>
    <t>2025年蔺河镇新建村一组安全饮水巩固提升工程</t>
  </si>
  <si>
    <t>新建村蓄水池一座40立方，水管网建设2500米</t>
  </si>
  <si>
    <t>基础设施直接受益，改善农村生产生活条件，解决人畜饮水问题，保障饮水安全，提供务工就业岗位，预计带动64户204人，其中脱贫户20户125人。建成后形成的资产公共部分产权归村集体股份经济合作社。</t>
  </si>
  <si>
    <t>2025年石门镇小沟村一组双坪子安全饮水巩固提升工程</t>
  </si>
  <si>
    <t>改建拦水坝、取水口各1处、新建蓄水池20立方米，更换取供水管道3000米</t>
  </si>
  <si>
    <t>小沟村</t>
  </si>
  <si>
    <t>提升安全饮水保障水平，形成资产归村村股份经济合作社</t>
  </si>
  <si>
    <t xml:space="preserve"> 增加群众务工收入，提升安全饮水保障水平。</t>
  </si>
  <si>
    <t>2025年石门镇庄房村枇杷沟安全饮水巩固提升工程</t>
  </si>
  <si>
    <t>五组枇杷沟修建20立方米过滤池一座，管道200米</t>
  </si>
  <si>
    <t>该项目建成后，可解决191户460人饮水保障，解决供水保障不足问题。</t>
  </si>
  <si>
    <t>2025年石门镇大河村安全饮水巩固提升工程</t>
  </si>
  <si>
    <r>
      <rPr>
        <sz val="28"/>
        <rFont val="宋体"/>
        <charset val="134"/>
      </rPr>
      <t>新建取水枢纽1处；铺设输水管道580m，为1.6MPa—φ90PE管；新建净水厂1座，净水厂总占地面积306㎡，水厂建设内容为新建陶瓷膜净水设备1座，新建50m</t>
    </r>
    <r>
      <rPr>
        <sz val="28"/>
        <rFont val="方正书宋_GBK"/>
        <charset val="134"/>
      </rPr>
      <t>³</t>
    </r>
    <r>
      <rPr>
        <sz val="28"/>
        <rFont val="宋体"/>
        <charset val="134"/>
      </rPr>
      <t>蓄水池1座，安装20t/h超滤设备1套、加药设备1套、50g次氯酸钠消毒器1台，新建围墙82m，厂区硬化197m</t>
    </r>
    <r>
      <rPr>
        <sz val="28"/>
        <rFont val="方正书宋_GBK"/>
        <charset val="134"/>
      </rPr>
      <t>²</t>
    </r>
    <r>
      <rPr>
        <sz val="28"/>
        <rFont val="宋体"/>
        <charset val="134"/>
      </rPr>
      <t>；铺设配水管道共14190m</t>
    </r>
  </si>
  <si>
    <t>水利局</t>
  </si>
  <si>
    <t>该项目建成后，可解决65户212人饮水保障，解决供水保障不足问题。</t>
  </si>
  <si>
    <t>2025年南宫山镇桂花村、双岭村安全饮水巩固提升工程</t>
  </si>
  <si>
    <r>
      <rPr>
        <sz val="28"/>
        <rFont val="宋体"/>
        <charset val="134"/>
      </rPr>
      <t>新建取水枢纽1座，铺设输水管道φ75PE管（1.6Mpa）400m，新建过滤池1座、新建管理房1座（建筑面积78.53m</t>
    </r>
    <r>
      <rPr>
        <sz val="28"/>
        <rFont val="方正书宋_GBK"/>
        <charset val="134"/>
      </rPr>
      <t>²</t>
    </r>
    <r>
      <rPr>
        <sz val="28"/>
        <rFont val="宋体"/>
        <charset val="134"/>
      </rPr>
      <t>），安装一体化净水设备1套，安装加药设备1套，更换消毒设备1套。绿化面积32m</t>
    </r>
    <r>
      <rPr>
        <sz val="28"/>
        <rFont val="方正书宋_GBK"/>
        <charset val="134"/>
      </rPr>
      <t>²</t>
    </r>
    <r>
      <rPr>
        <sz val="28"/>
        <rFont val="宋体"/>
        <charset val="134"/>
      </rPr>
      <t>，厂区硬化138m</t>
    </r>
    <r>
      <rPr>
        <sz val="28"/>
        <rFont val="方正书宋_GBK"/>
        <charset val="134"/>
      </rPr>
      <t>²</t>
    </r>
    <r>
      <rPr>
        <sz val="28"/>
        <rFont val="宋体"/>
        <charset val="134"/>
      </rPr>
      <t>,围墙长71.2m（含大门）,新修挡土墙33.6m，修建厂内排水沟长17.5m，修建厂内踏步1处。新建汇流池1座、新铺配水管道3400m；新建减压池3座；入户工程170户；新建泵站一座、蓄水池一座、抽水工程输配水管道2000米。</t>
    </r>
  </si>
  <si>
    <t>1、基础设施直接受益；2、项目实施提供劳动务工就业岗位；3、建成后形成的资产公共部分产权归村集体股份经济合作社</t>
  </si>
  <si>
    <t>2025年南宫山镇宏大村狮子湾康养基地安全饮水项目</t>
  </si>
  <si>
    <t>溢流坝改造1座，改造宏大水厂，铺设dn110PE（1.6Mpa）管1601.9m、dn90PE（1.6Mpa）管1818.1m、dn75PE（1.6Mpa）管3733.9m，配水干管总长7153.9m；配套各类阀井24座，新建减压池3座，改造减压池1座，改造入户工程600户。</t>
  </si>
  <si>
    <t>2025年城关镇新春村安全饮水提升建设项目</t>
  </si>
  <si>
    <t>四组 五组 八组新建过滤池、拦水坝、管道铺设等工程。</t>
  </si>
  <si>
    <t>新春村</t>
  </si>
  <si>
    <t>该项目建成后，基础设施直接受益，可解决52户146人（脱贫户32户103人）饮水保障，改善生活条件。</t>
  </si>
  <si>
    <t>基础设施直接受益，通过劳务务工带动农户增收，巩固安全饮水成果，改善提升群众生产生产生活条件。建成后产权归村集体须有。</t>
  </si>
  <si>
    <t>2025年城关镇东风村安全饮水巩固提升工程</t>
  </si>
  <si>
    <t>在东风村七组安置点新建水厂1座，取水口一处、蓄水池一座、输水管道、配套其他设施及设备等</t>
  </si>
  <si>
    <t>该项目建成后，基础设施直接受益，可解决45户136人（脱贫户18户65人）饮水保障，改善生活条件。</t>
  </si>
  <si>
    <t>2025年城关镇四坪社区安全饮水巩固提升工程</t>
  </si>
  <si>
    <t>五至八组新建取水口一处、蓄水池一座、铺设供水管网等工程</t>
  </si>
  <si>
    <t>该项目建成后，基础设施直接受益，可解决55户156人（脱贫户28户81人）饮水保障，改善生活条件。</t>
  </si>
  <si>
    <t>2025年官元镇古家村一二组供水工程改造提升工程</t>
  </si>
  <si>
    <t>改造提升古家村一、二组供水工程，更换过滤池与蓄水池连接的DN50mmPE管1.6mpa、DN75mmPE管1.6mpa、DN63mmPE管1.6mpa（总计长度为4.5km），增加蓄水池的蓄水量，新建减压池2处。</t>
  </si>
  <si>
    <t>能有效解决古家村一二组安全饮水供不应求的问题，巩固安全饮水成果，提高群众生活质量水平，形成资产归古家村股份经济合作社。</t>
  </si>
  <si>
    <t>基础设施直接受益，通过劳务务工带动农户增收，巩固安全饮水成果，改善提升群众生产生产生活条件。</t>
  </si>
  <si>
    <t>2025年民主镇银盘村安全饮水提升工程</t>
  </si>
  <si>
    <r>
      <rPr>
        <sz val="28"/>
        <rFont val="宋体"/>
        <charset val="134"/>
      </rPr>
      <t>主要建设内容包括水厂1座，取水口工程1处、5m</t>
    </r>
    <r>
      <rPr>
        <sz val="28"/>
        <rFont val="方正书宋_GBK"/>
        <charset val="134"/>
      </rPr>
      <t>³</t>
    </r>
    <r>
      <rPr>
        <sz val="28"/>
        <rFont val="宋体"/>
        <charset val="134"/>
      </rPr>
      <t>过滤池2座、30m</t>
    </r>
    <r>
      <rPr>
        <sz val="28"/>
        <rFont val="方正书宋_GBK"/>
        <charset val="134"/>
      </rPr>
      <t>³</t>
    </r>
    <r>
      <rPr>
        <sz val="28"/>
        <rFont val="宋体"/>
        <charset val="134"/>
      </rPr>
      <t>蓄水池、50m</t>
    </r>
    <r>
      <rPr>
        <sz val="28"/>
        <rFont val="方正书宋_GBK"/>
        <charset val="134"/>
      </rPr>
      <t>³</t>
    </r>
    <r>
      <rPr>
        <sz val="28"/>
        <rFont val="宋体"/>
        <charset val="134"/>
      </rPr>
      <t>蓄水池、DN110mmPE管1810m、DN90mmPE管5270m、DN75mmPE管480m、DN50mmPE管1120m、DN32mmPE管1400m，配套其他设施及设备。</t>
    </r>
  </si>
  <si>
    <t>基础设施直接受益，改善提升企业、农户生产生活条件。</t>
  </si>
  <si>
    <t>环境提升直接受益、产业发展扶持、劳动务工</t>
  </si>
  <si>
    <t>2025年民主镇枣树村安全饮水巩固提升工程</t>
  </si>
  <si>
    <t>在枣树村三四组客路故乡集群安装90PE管1700米，安装减压阀2个，阀门井4个及其他配套设施</t>
  </si>
  <si>
    <t>基础设施214户569人（其中脱贫户1189户477人）直接受益，建成后群众饮水安全有保障。</t>
  </si>
  <si>
    <t>基础设施直接受益</t>
  </si>
  <si>
    <t>（二）小型农田水利设施</t>
  </si>
  <si>
    <t>2025年石门镇老鸦村猕猴桃园区水肥一体化配套建设项目</t>
  </si>
  <si>
    <t>老鸦村猕猴桃园区灌溉240亩，新建取水口1处，新建过滤池1个、蓄水池2个、铺设供水主管道2000米，分管道20000米及田间灌溉设施，新建管理用房1间，安装灌溉设备（水肥一体化设备）。</t>
  </si>
  <si>
    <t>老鸦村</t>
  </si>
  <si>
    <t>保障猕猴桃园区产业提质增效，促进经营主体及集体经济产业升级，提高经济收益。建成后形成的资产产权归村集体股份经济合作社。</t>
  </si>
  <si>
    <t>改善提升园区水利配套设施，带动产业发展，园区通过流转土地林地，收购农户订单、提供务工就业岗位、直接提升农户收入水平。</t>
  </si>
  <si>
    <t>2025年城关镇茅坪村农业园区灌溉项目</t>
  </si>
  <si>
    <t>新建70m³水池2个，30m³水池4个，灌溉管道3200米。</t>
  </si>
  <si>
    <t>为园区发展提供便利，带动农户增收。建成后形成的资产公共部分产权归村集体股份经济合作社。</t>
  </si>
  <si>
    <t>通过带动产业发展、务工增收，提升60户172人生产生活条件，其中脱贫户25户64人。</t>
  </si>
  <si>
    <t>2025年南宫山镇桂花村铁皮石斛配套项目</t>
  </si>
  <si>
    <r>
      <rPr>
        <sz val="28"/>
        <rFont val="宋体"/>
        <charset val="134"/>
      </rPr>
      <t>1.配套桂花村铁皮石斛灌溉设施250亩；2.新建蓄水池20</t>
    </r>
    <r>
      <rPr>
        <sz val="28"/>
        <rFont val="DejaVu Sans"/>
        <charset val="134"/>
      </rPr>
      <t>㎥</t>
    </r>
    <r>
      <rPr>
        <sz val="28"/>
        <rFont val="宋体"/>
        <charset val="134"/>
      </rPr>
      <t>两座，配套5000米灌溉管道；3.新建挡土墙200</t>
    </r>
    <r>
      <rPr>
        <sz val="28"/>
        <rFont val="Microsoft YaHei"/>
        <charset val="134"/>
      </rPr>
      <t>m</t>
    </r>
    <r>
      <rPr>
        <sz val="28"/>
        <rFont val="方正书宋_GBK"/>
        <charset val="134"/>
      </rPr>
      <t>³</t>
    </r>
  </si>
  <si>
    <t>通过带动产业发展、务工增收，提升90户190人生产生活条件，其中脱贫户45户100人。</t>
  </si>
  <si>
    <t>2025年堰门镇团员村茶叶园区灌溉工程</t>
  </si>
  <si>
    <r>
      <rPr>
        <sz val="28"/>
        <rFont val="宋体"/>
        <charset val="134"/>
      </rPr>
      <t>新建取水口一处，过滤池一座，100m</t>
    </r>
    <r>
      <rPr>
        <sz val="28"/>
        <rFont val="方正书宋_GBK"/>
        <charset val="134"/>
      </rPr>
      <t>³</t>
    </r>
    <r>
      <rPr>
        <sz val="28"/>
        <rFont val="宋体"/>
        <charset val="134"/>
      </rPr>
      <t>蓄水池一座，过滤设备一套，铺设管道5000米</t>
    </r>
  </si>
  <si>
    <t>2025年佐龙镇蜡烛村猕猴桃园区产业灌溉工程</t>
  </si>
  <si>
    <r>
      <rPr>
        <sz val="28"/>
        <rFont val="宋体"/>
        <charset val="134"/>
      </rPr>
      <t>新建取水口1处，5m</t>
    </r>
    <r>
      <rPr>
        <sz val="28"/>
        <rFont val="方正书宋_GBK"/>
        <charset val="134"/>
      </rPr>
      <t>³</t>
    </r>
    <r>
      <rPr>
        <sz val="28"/>
        <rFont val="宋体"/>
        <charset val="134"/>
      </rPr>
      <t>过滤池1座，100m</t>
    </r>
    <r>
      <rPr>
        <sz val="28"/>
        <rFont val="方正书宋_GBK"/>
        <charset val="134"/>
      </rPr>
      <t>³</t>
    </r>
    <r>
      <rPr>
        <sz val="28"/>
        <rFont val="宋体"/>
        <charset val="134"/>
      </rPr>
      <t>蓄水池2座，铺设管道8000米，配套微喷设备5000个，水肥一体化设备1套</t>
    </r>
  </si>
  <si>
    <t>1.改善提升蜡烛村股份经济合作社生产条件；2.改善猕猴桃园区提质增量条件；3.项目实施带动农户务工，提供就业岗位，带动农户增收。</t>
  </si>
  <si>
    <t>基础设施直接受益，项目实施提供劳动务工就业岗位，带动农户增收，预计带动50户202人，其中脱贫户35户170人，建成后形成的资产公共部分产权归村集体股份经济合作社。</t>
  </si>
  <si>
    <t>2025年佐龙镇灌沟生态渔场配套项目</t>
  </si>
  <si>
    <t>新建取水口1处，过滤池1座，减压池1座，铺设管道8000米及其他配套设施</t>
  </si>
  <si>
    <t>基础设施直接受益；改善提升15000㎡生态渔场生产生活用水水平；项目实施提供务工岗位，带动农户增收。</t>
  </si>
  <si>
    <t>基础设施直接受益；改善提升15000㎡生态渔场生产生活用水水平；项目实施提供务工岗位，带动163户650余人，其中脱贫户50户187人农户增收。</t>
  </si>
  <si>
    <t>石门黑玉米加工厂房输水项目</t>
  </si>
  <si>
    <t>石门黑玉米加工厂房，新建取水井1处，蓄水池1个、过滤池1个，铺设供水管网管道等其他附属设施。</t>
  </si>
  <si>
    <t>县供销合作社联合社</t>
  </si>
  <si>
    <t>铁佛社区</t>
  </si>
  <si>
    <t>基础设施直接受益，改善黑玉米加工产业生产条件；带动产业发展，项目实施提供劳动务工就业岗位，带动农户增收。</t>
  </si>
  <si>
    <t>1、基础设施直接受益，改善提升农户生产生活条件及黑玉米加工产业配套设施；2、带动产业发展，项目实施过程中，提供务工就业岗位，带动农户增收致富。</t>
  </si>
  <si>
    <t>2025年民主镇庙坝村叫花洞旅游基础设施配套项目</t>
  </si>
  <si>
    <r>
      <rPr>
        <sz val="28"/>
        <rFont val="宋体"/>
        <charset val="134"/>
      </rPr>
      <t>在民主镇庙坝村四组叫花洞实施旅游基础设施配套项目，本次实施C20毛石混凝土450m</t>
    </r>
    <r>
      <rPr>
        <sz val="28"/>
        <rFont val="方正书宋_GBK"/>
        <charset val="134"/>
      </rPr>
      <t>³</t>
    </r>
    <r>
      <rPr>
        <sz val="28"/>
        <rFont val="宋体"/>
        <charset val="134"/>
      </rPr>
      <t>、M7.5浆砌石2000m</t>
    </r>
    <r>
      <rPr>
        <sz val="28"/>
        <rFont val="方正书宋_GBK"/>
        <charset val="134"/>
      </rPr>
      <t>³</t>
    </r>
    <r>
      <rPr>
        <sz val="28"/>
        <rFont val="宋体"/>
        <charset val="134"/>
      </rPr>
      <t>等。建成后形成的资产产权归庙坝村村集体</t>
    </r>
  </si>
  <si>
    <t>基础设施直接受益，劳务务工增收，保障沿河群众生命财产安全。</t>
  </si>
  <si>
    <t>有效保障61户178人（其中脱贫户53户150人）群众生命财产安全。</t>
  </si>
  <si>
    <t>（三）农村道路建设（通村路、通户路、小型桥梁）</t>
  </si>
  <si>
    <t>2025年四季镇月坝村二组道路建设项目</t>
  </si>
  <si>
    <t>实施月坝村二组至五组村级道路硬化4公里（文武老街下边至李家垭子），流水宽4.5米，路面宽3.5米。</t>
  </si>
  <si>
    <t>基础设施提升，改善101户317人生产生活条件</t>
  </si>
  <si>
    <t>通过务工，带动20户64人增收</t>
  </si>
  <si>
    <t>2025年四季镇天坪村道路改造提升工程</t>
  </si>
  <si>
    <t>实施天坪村改造提升工程4.5公里（高石桩至月坝桥），主要实施内容：土石方开挖、挡墙、涵洞等其他附属设施。</t>
  </si>
  <si>
    <t>2025年四季镇月坝村道路改造提升工程</t>
  </si>
  <si>
    <t>实施月坝村改造提升工程3.2公里（月坝桥至洪水池），主要实施内容：土石方开挖、挡墙、涵洞等其他附属设施。</t>
  </si>
  <si>
    <t>2025年四季镇竹园村道路改造提升工程</t>
  </si>
  <si>
    <t>实施竹园村改造提升工程7.2公里（洪水池至竹园湾），主要实施内容：土石方开挖、挡墙、涵洞等其他附属设施。</t>
  </si>
  <si>
    <t>2025年四季镇木竹村道路改造提升工程</t>
  </si>
  <si>
    <t>实施木竹村改造提升工程9.3公里（竹园湾至苍水），主要实施内容：土石方开挖、挡墙、涵洞等其他附属设施。</t>
  </si>
  <si>
    <t>2025年四季镇月坝村集中居住区道路建设工程</t>
  </si>
  <si>
    <t>实施月坝村四组道路硬化530米，流水宽度6.5米，流水路面全宽，主要建设内容：流水挡墙、路面基层处理、18cm厚C30砼路面、排水及其它附属设施。</t>
  </si>
  <si>
    <t>1、安置点基础设施直接受益；2、项目实施提供劳动务工就业岗位；3、建成后形成的资产公共部分产权归村集体股份经济合作社</t>
  </si>
  <si>
    <t>1、基础设施直接受益，改善提升安置点住户生产生活条件；2、提供务工就业岗位；</t>
  </si>
  <si>
    <t>2025年蔺河镇和平村道路改造提升工程</t>
  </si>
  <si>
    <t>实施和平村道路完善工程2.7公里，路面修复5950㎡、流水浆砌石挡墙2处300m³、涵洞1处。其中和平村七组村级道路水毁修复1.7公里（笼子口--王启银屋外），主要工程量为路面修复5950㎡；和平村二组村级道路水毁修复1公里，主要工程量为流水浆砌石挡墙2处300m³、涵洞1处。</t>
  </si>
  <si>
    <t>基础设施直接受益，改善提升农户生产生活条件；提供劳务务工就业岗位，带动农户增收，预计带动221户577人，其中脱贫户79户196人；建成后形成的公益性资产产权归村集体股份经济合作社。</t>
  </si>
  <si>
    <t>1、基础设施直接受益，改善提升农户生产生活条件；2、水毁道路修复，保证出行安全；3、项目实施过程中，提供务工就业岗位，带动农户增收致富。</t>
  </si>
  <si>
    <t>2025年佐龙镇佐龙村晏家堡至马宗村一组道路建设项目</t>
  </si>
  <si>
    <t>实施佐龙村晏家堡至马宗村一组沥青道路4.2公里；（主线佐龙村吊桥至马宗村一组星晨小院3.65公里，流水宽4.5米，流水路面全宽；支线1老牛农家乐至金马吊桥200米、支线2张家院子至瓜果园350米，支线流水宽4.5米，路面宽3.5米）。衔接资金实施流水工程等，部门资金实施路面工程及其他配套设施</t>
  </si>
  <si>
    <t>佐龙村   马宗村</t>
  </si>
  <si>
    <t>1.基础设施直接受益，解决农户出行问题；2.发展民宿及农家乐；3.项目实施带动劳务务工增收，带动农户增收；4.预计带动65户350人，其中脱贫户26户102人；5.建成后形成的资产公共部分产权归村集体股份经济合作社。</t>
  </si>
  <si>
    <t>2025年城关镇梨树村中梁子国有林老场部产业部建设项目</t>
  </si>
  <si>
    <t>实施梨树村十二组至中梁子国有林老场部新建道路2公里，流水宽5米，路面宽3.5米，砂石料垫层30公分，新建涵管8处，排水沟1500米。</t>
  </si>
  <si>
    <t>梨树村</t>
  </si>
  <si>
    <t>劳务用工等方式带动脱贫户致富增收带动30户36人增收，其中脱贫户大于10户12人，户均增收大于1000元。</t>
  </si>
  <si>
    <t>通过过劳务用工方式带动农户增收</t>
  </si>
  <si>
    <t>2025年石门镇红岩村烤烟园区道路硬化项目</t>
  </si>
  <si>
    <t>实施烤烟园区公路硬化2.2公里（余家梁至枣子树梁），流水4.5米，路面3.5米</t>
  </si>
  <si>
    <t>红岩村</t>
  </si>
  <si>
    <t>提升群众产业发展动力，保障群众安全出行，确保产业持续发展，项目建成后资产归村股份经济合作社</t>
  </si>
  <si>
    <t>带动农业产业发展，基础设施直接受益，便利群众交通出行，壮大集体经济。</t>
  </si>
  <si>
    <t>2025年民主镇庙坝村通组道路硬化工程</t>
  </si>
  <si>
    <t>实施二、三组道路硬化工程1.2公里（担八课至符家院子200米、活动室背后路口至学堂梁院子80米、活动室背后路口至朱家河坝920米），流水4.5米，路面3.5米</t>
  </si>
  <si>
    <t>提供务工就业岗位、直接提升农户收入水平、提高群众满意度。</t>
  </si>
  <si>
    <t>基础设施直接受益，改善提升群众出行条件，通过劳务务工，带动农户增收致富。预计带动50户185人，其中脱贫户45户466人。</t>
  </si>
  <si>
    <t>2025年南宫山镇溢河村通组砂石路改造工程</t>
  </si>
  <si>
    <t>实施南宫山镇溢河村砂石路改造7公里（网红桥头至五星），流水宽度4.5米。</t>
  </si>
  <si>
    <t>溢河村</t>
  </si>
  <si>
    <t>1、基础设施直接受益，部分农户产业发展；2、项目实施提供劳动务工就业岗位；3、该项目建成后可以有效联通展望村、溢河村，解决群众出行难问题；4、建成后形成的资产公共部分产权归村集体股份经济合作社</t>
  </si>
  <si>
    <t>1、基础设施直接受益，部分农户产业发展；2、项目实施提供劳动务工就业岗位；3、该项目建成后可以有效联通展望村、溢河村，解决群众出行难问题</t>
  </si>
  <si>
    <t>2025年滔河镇同心村通组道路硬化项目</t>
  </si>
  <si>
    <t>实施通组道路硬化1.5公里（六组钟发齐门前至谷泽祥院坝0.8公里，五组熊泽友家至六组李发云老屋场0.5公里，七组程家弯桥至杨兴山屋场0.2公里）流水宽度4.5米，路面宽度3.5米，厚0.18米。</t>
  </si>
  <si>
    <t>同心村</t>
  </si>
  <si>
    <t>2025年南宫山镇红日社区一组福地梁公墓道路硬化项目</t>
  </si>
  <si>
    <t>实施红日社区一组福地梁道路硬化3公里(集镇至福地梁)，流水宽度4.5米，路面宽度3.5米。</t>
  </si>
  <si>
    <t>红日社区</t>
  </si>
  <si>
    <t>岚皋县大道河镇淳风村通村公路提升工程</t>
  </si>
  <si>
    <t>实施大道河镇茶龙村三岔河至淳风村村委会道路油返砂整治2.5公里，破损路面修复，新建错车道修建10处，配套完善其他附属设施。</t>
  </si>
  <si>
    <t>1、基础设施直接受益，改善提升农户生产生活条件；2、提供务工就业岗位；3、该项目建成后可以有效联通淳风村解决群众出行难问题；4、建成后形成的资产公共部分产权归村集体股份经济合作社</t>
  </si>
  <si>
    <t>1、基础设施直接受益，部分农户产业发展；2、项目实施提供劳动务工就业岗位；3、该项目建成后可以有效解决群众出行难问题；4、建成后形成的资产公共部分产权归村集体股份经济合作社</t>
  </si>
  <si>
    <t>2025年民主镇枣树村四组通组道路硬化工程</t>
  </si>
  <si>
    <t>在枣树村四组实施道路硬化0.9公里（管永全侧面-刘家台子），主要建设内容包括土石方开挖、路面硬化、涵洞、挡墙等。</t>
  </si>
  <si>
    <t>2025年蔺河镇棋盘村六七组通组道路硬化工程</t>
  </si>
  <si>
    <t>实施棋盘村六七组通组路硬化2.8公里（棋盘村老活动室—-便民桥岔口-王宝业坎下）。流水宽度4.5米，路面宽3.5米。</t>
  </si>
  <si>
    <t>基础设施直接受益，改善提升农户生产生活条件，提供务工就业岗位，预计带动62户168人，其中脱贫户46户126人。建成后形成的资产公共部分产权归村集体股份经济合作社。</t>
  </si>
  <si>
    <t>2025年官元镇集镇至山河安置点道路改造提升建设项目</t>
  </si>
  <si>
    <t>实施集镇至山河安置点道路改造2公里，对破损路面破除后进行硬化，同时完善边沟、路肩、管涵等工程。</t>
  </si>
  <si>
    <t>吉安社区</t>
  </si>
  <si>
    <t>解决沿线群众的出行困难，惠及376户，1542余个脱贫人口直接受益，形成资产村股份经济合作社</t>
  </si>
  <si>
    <t>2025年城关镇菜垭至罗景坪社区安置点道路改造工程</t>
  </si>
  <si>
    <t>改造罗景坪社区菜垭至唐家梁安置点通村道路1.75公里，流水4.5米、路面4米、主要实施土石方开挖、浆砌石挡墙、安防等。</t>
  </si>
  <si>
    <t>基础设施直接受益，改善提升搬迁群众生活出行条件、务工增收，提升农户275户1055人（其中脱贫户275户1055人）生产生活条件。形成的资产归属村集体股份经济合作社。</t>
  </si>
  <si>
    <t>完善提升搬迁安置点群众出行条件，基础设施直接受益，提高改善群众生产生活条件，提供务工就业岗位，建成后形成的资产产权归村集体股份经济合作社。</t>
  </si>
  <si>
    <t>（四）农村人居环境整治</t>
  </si>
  <si>
    <t>（1）农村污水治理</t>
  </si>
  <si>
    <t>2025年南宫山镇宏大村污水处理项目</t>
  </si>
  <si>
    <t>实施油坊坪至巴人部落桥头污水管道敷设450米；祝家院子污水管道敷设250米。</t>
  </si>
  <si>
    <t>市生态环境局岚皋分局</t>
  </si>
  <si>
    <t>2025年佐龙镇乱石沟村污水治理项目</t>
  </si>
  <si>
    <t>新建处理量为10m3/d污水处理站一座，化粪池2座，检查井20个，配套污水管网网2000m及配套其他附属设施</t>
  </si>
  <si>
    <t>乱石沟村</t>
  </si>
  <si>
    <t>1.基础设施直接受益，改善提升农户生产生活条件；2.项目实施过程中，提供务工就业岗位，带动农户增收致富。</t>
  </si>
  <si>
    <t>1.基础设施直接受益，改善提升农户生产生活条件；2.项目实施提供劳动务工就业岗位，带动农户增收；3.预计26户78人，其中脱贫户17户43人受益；4、建成后形成的资产公共部分产权归村集体股份经济合作社。</t>
  </si>
  <si>
    <t>竹园村安置点污水集中处理项目</t>
  </si>
  <si>
    <t>在竹园村二组安置点新建10m3/d污水处理站1座，配套污水管网1500m。</t>
  </si>
  <si>
    <t>改善群众生活环境，提高生态环境质量，提高群众生活质量和幸福感。通过劳务用工带动农户增收</t>
  </si>
  <si>
    <t>改善群众生活环境，提高生态环境质量，提高群众生活质量和幸福感；通过劳务用工带动农户增收；资产权属归竹园村股份经济合作社所有</t>
  </si>
  <si>
    <t>2025年四季镇天坪村污水治理项目</t>
  </si>
  <si>
    <t>在天坪村一组、三组集中在修建2个库容量为30m³无害化化粪池、地下一体化污水处理设备1套；新建排污管道2500m及其他附属设施。</t>
  </si>
  <si>
    <t>资产权属归天坪村股份经济合作社所有；改善村容村貌，提升群众生活环境</t>
  </si>
  <si>
    <t>通过带动15人务工增收，改善40户125人生活环境</t>
  </si>
  <si>
    <t>2025年官元镇古家村污水处理建设项目</t>
  </si>
  <si>
    <t>新建处理量为10m³/d污水处理站2座，化粪池2座，检查井20个，污水管网3000m，配套建设其他设施。</t>
  </si>
  <si>
    <t>改善群众生活条件，减少水污染，有效保护村庄环境，形成资产归古家村股份经济合作社</t>
  </si>
  <si>
    <t>解决居民生活污水排放问题，基础设施直接受益，提高改善群众生产生活条件，提供务工就业岗位，带动农户增收致富。</t>
  </si>
  <si>
    <t>2025年官元镇龙板营村污水处理建设项目</t>
  </si>
  <si>
    <t xml:space="preserve"> 新建处理量为10m³/d污水处理站2座，库存量为10m³污水处理化粪池3座，检查井18个，污水管网2000米，配套建设其他设施。</t>
  </si>
  <si>
    <t>2025年民主镇银盘村排污治理工程</t>
  </si>
  <si>
    <t>实施茨沟40余户人排污管网改造，主要建设内容包括新建处理量20m3/d处理站建设1座，管网铺设1100米、检查井40座。</t>
  </si>
  <si>
    <t>改善村容村貌，提升农户生活水平。提供劳务用工，增加农户收入。</t>
  </si>
  <si>
    <t>提升45户148人（其中脱贫户23户73人）的生活环境，切实解决农村环境卫生问题。建成后形成的资产公共部分产权归村集体股份经济合作社。</t>
  </si>
  <si>
    <t>2025年民主镇枣树村猴子山污水收集管网工程</t>
  </si>
  <si>
    <t>新建民主镇枣树村猴子山污水收集管网1800米，配套污水检查井60座等。</t>
  </si>
  <si>
    <t>提升41户128人（其中脱贫户16户62人）的生活环境，切实解决农村环境卫生问题。建成后形成的资产公共部分产权归村集体股份经济合作社。</t>
  </si>
  <si>
    <t>2025年滔河镇泥坪村污水治理</t>
  </si>
  <si>
    <t>实施泥坪村千万工程示范村和美庭院污水治理，新建污水管网949米，挡土墙340m³。</t>
  </si>
  <si>
    <t>三组河坝院子排污管网通过环境提升直接受益77户191人</t>
  </si>
  <si>
    <t>切实解决农村环境卫生问题，改善居住条件，改善人居环境。</t>
  </si>
  <si>
    <t>2025年滔河镇车坪村污水治理</t>
  </si>
  <si>
    <t>新建各类型污水收集管网1171米，配套新建检查井。</t>
  </si>
  <si>
    <t>2025年城关镇永丰村安置点污水管网改造提升项目</t>
  </si>
  <si>
    <t>安置点污水管网新建300米，40m³化粪池修复一座，雨污分离800米。</t>
  </si>
  <si>
    <t>永丰村</t>
  </si>
  <si>
    <t>改善群众生活条件，减少水污染，有效保护村庄环境，形成资产归永丰村股份经济合作社</t>
  </si>
  <si>
    <t>2025年四坪社区寨子沟污水管网建设项目</t>
  </si>
  <si>
    <t>四坪社区寨子沟赵家河坝新建污水管网1500米，配套建设检查井18个、PVC支管200米，波纹管1800米。</t>
  </si>
  <si>
    <t>改善群众生活条件，减少水污染，有效保护村庄环境，形成资产归四坪社区股份经济合作社</t>
  </si>
  <si>
    <t>孟石岭镇田坝村污水处理工程</t>
  </si>
  <si>
    <t>实施上田坝污水管网改造1500m,新建四、五组污水管网2000m。</t>
  </si>
  <si>
    <t>通过劳务务工带动村民增收，改善一二三四五六组村民人居环境。提升村民幸福指数。</t>
  </si>
  <si>
    <t>有效改善413户1142名群众生活环境，其中脱贫户28户38人。形成资产归经营主体归村股份经济合作社。</t>
  </si>
  <si>
    <t>孟石岭镇武学村三组排污管网建设项目</t>
  </si>
  <si>
    <t>实施污水管网工程。武学村四组宫家坡新建排污管道1500m。配套检查建35座。</t>
  </si>
  <si>
    <t>通过劳务务工带动村民增收，提升公共基础设施，促进人居环境整治提升，改变群众生产生活条件，提升村民幸福指数。</t>
  </si>
  <si>
    <t>有效改善48户98名群众生活环境，其中脱贫户9户19人。</t>
  </si>
  <si>
    <t>堰门镇长征村三部官和美庭院污水治理</t>
  </si>
  <si>
    <t>实施长征村二组三部官和美庭院示范点生活污水治理，新建10m3/d污水处理设施1座，新建收集管网1500米及配套检查井等。</t>
  </si>
  <si>
    <t>长征村</t>
  </si>
  <si>
    <t>通过新建污水治理工程改善群众生活环境，直接受益50户150人，其中脱贫户18户61人。</t>
  </si>
  <si>
    <t>（2）村容村貌提升</t>
  </si>
  <si>
    <t>2025年和美庭院建设项目</t>
  </si>
  <si>
    <t>支持建设四星级和美庭院400户、五星级和美庭院共200户。四星级和美庭院要配套发展庭院经济，五星级和美庭院要发展农家乐、农家宾馆、民宿等业态。采取以奖代补、先建后补方式，验收合格后按照奖补办法进行奖补。配套建设联户路、硬化院坝、修建花坛节点等基础设施。</t>
  </si>
  <si>
    <t>1、基础设施直接受益，提高改善群众生产生活条件2、提供务工就业岗位3、提升岚皋会客厅旅游接待能力4、居住环境改善，提高群众满意率。</t>
  </si>
  <si>
    <t>通过订单收购、务工增收、土地林地流转，劳务用工，带动600户1853人均增收1000元以上</t>
  </si>
  <si>
    <t>2025年民主镇枣树村二组人居环境整治项目</t>
  </si>
  <si>
    <t>在民主镇枣树村二组猴子山实施人居环境整治，主要建设内容：30000平米土地整理、新建3000米生产道路、采摘大棚20个、花池600米、田间篱笆2000米、场地硬化800平方米、沟渠改造600米、夜间照明50盏，配套实施乔灌绿植等。</t>
  </si>
  <si>
    <t>稳步提升村容村貌、提升群众生活品质，带动群众增收、促进乡村旅游发展</t>
  </si>
  <si>
    <t>通过订单收购、务工增收、土地林地流转，劳务用工，带动54户206人均增收1000元以上</t>
  </si>
  <si>
    <t>2025年城关镇梨树村人居环境整治提升项目</t>
  </si>
  <si>
    <t>在梨树村周围开展院落、农户房屋周边环境整治，主要建设内容：1.连户路硬化800米；2.花池及绿化500㎡；3.生活垃圾收集设施5个；4.夜间照明100盏。</t>
  </si>
  <si>
    <t>提升150户400人（其中脱贫户30户101人）的生活环境，切实解决农村环境卫生问题，建成后形成的资产公共部分产权归村集体股份经济合作社。</t>
  </si>
  <si>
    <t>2025年城关镇城关村人居环境整治提升项目</t>
  </si>
  <si>
    <t>在城关村周围开展院落、农户房屋周边环境整治，主要建设内容：1.院落路硬化200米、连户路硬化200米；2.花池及绿化400㎡；3.生活垃圾收集设施7个；4.夜间照明100盏；5.铺设污水管网500米配套检查井等。</t>
  </si>
  <si>
    <t>城关村</t>
  </si>
  <si>
    <t>提升55户156人（其中脱贫户28户81人）的生活环境，切实解决农村环境卫生问题，建成后形成的资产公共部分产权归村集体股份经济合作社。</t>
  </si>
  <si>
    <t>2025年官元镇二郎村人居环境提升建设项目</t>
  </si>
  <si>
    <t>主要建设内容：1、完善入户路500米；2、安装夜间照明设施40盏；3、环境整治10处，垃圾收集房3处；4、地面硬化600㎡及排水、挡土墙等其他配套设施。</t>
  </si>
  <si>
    <t>基础设施直接受益，提高改善群众生产生活条件，提供务工就业岗位，带动农户增收致富。</t>
  </si>
  <si>
    <t>基础设施直接受益，提高改善群众生产生活条件，提供务工就业岗位，带动农户增收致富。预计带动带动农户135户623人,其中脱贫户81户365人。建成后形成的资产产权归村集体股份经济合作社。</t>
  </si>
  <si>
    <t>2025年四季镇月坝村人居环境提升建设项目</t>
  </si>
  <si>
    <t>道路铺装344㎡、太阳能路灯30盏、栽植绿化、修建花坛1500㎡</t>
  </si>
  <si>
    <t>基础设施直接受益，提高改善群众生产生活条件，提供务工就业岗位，带动农户增收致富。预计带动带动农户50户160人,其中脱贫户15户56人。建成后形成的资产产权归村集体股份经济合作社。</t>
  </si>
  <si>
    <t>（五）其他</t>
  </si>
  <si>
    <t>岚皋县城关镇2025年中央财政以工代赈项目</t>
  </si>
  <si>
    <t>实施道路提升改造800米；室外场地硬化1000平方米；新增雨污管网470米；浆砌石挡土墙125米。</t>
  </si>
  <si>
    <t>县发改局</t>
  </si>
  <si>
    <t>岚皋县四季镇2025年中央财政以工代赈项目</t>
  </si>
  <si>
    <t>实施竹园村道路硬化1.6公里（马宗前门前-陈楚银门前），配套混凝土边沟及其他附属设施；改造提升人行步道1.7公里，宽度0.8米；新修给水管网3.5公里，维修加固拦水坝1处，改造蓄水过滤池1座等。</t>
  </si>
  <si>
    <t>岚皋县滔河镇2025年中央财政以工代赈项目</t>
  </si>
  <si>
    <t>改造提升村级主干道1500米、入户路700米。生态浆砌石挡墙900立方米，道路沿线排水沟改造950米。</t>
  </si>
  <si>
    <t>岚皋县大道河镇2025年中央财政以工代赈项目</t>
  </si>
  <si>
    <t>实施大道河白果坪村大河沟水毁河堤修复850米，浆砌石挡墙1500立方米，配套完成其他附属基础设施。</t>
  </si>
  <si>
    <t>岚皋县佐龙镇2025年中央财政以工代赈项目</t>
  </si>
  <si>
    <t>安置小区污水管网改造1500米，环境（山洪沟）治理2000米，以及相关配套设施。</t>
  </si>
  <si>
    <t>岚皋县官元镇2025年中央财政以工代赈项目</t>
  </si>
  <si>
    <t>新建护地堤600米，配套建设其它工程</t>
  </si>
  <si>
    <t>岚皋县通则式村庄规划编制</t>
  </si>
  <si>
    <t>对2025年底不能单独编制完成规划，也未纳入城镇详细规划统筹编制的村庄，以“通则式”规划管理规定纳入镇级国土空间规划，约93个村（社区）</t>
  </si>
  <si>
    <t>县自然                                                                                                                      资源局</t>
  </si>
  <si>
    <t>县自然                                                                                                      资源局</t>
  </si>
  <si>
    <t>93个村/社区</t>
  </si>
  <si>
    <t>涉及村全村户数</t>
  </si>
  <si>
    <t>涉及村全村人口</t>
  </si>
  <si>
    <t>以“通则式”规划管理规定，纳入镇级国土空间规划，作为各类国土空间开发保护活动及进行各项建设活动的法定依据。</t>
  </si>
  <si>
    <t>对2025年底不能单独编制完成规划，也未纳入城镇详细规划统筹编制的村庄进行统计和安排，以“通则式”规划管理规定，纳入镇级国土空间规划，明确村庄建设边界以及“三区三线”、自然灾害风险防控线、历史文化保护线和风貌特色等控制引导要求，完成乡村地区规划管理全覆盖。</t>
  </si>
  <si>
    <t>县自然资源局</t>
  </si>
  <si>
    <t>三、就业创业</t>
  </si>
  <si>
    <t>2025年脱贫人口乡村公益性岗位补助项目</t>
  </si>
  <si>
    <t>安置脱贫人口从事护路、护水、护河、基础设施维护等公益性工作，对护河员按照每月500元的标准进行补助，对从事其它公益性岗位的安置对象按每月600元的标准进行补贴。</t>
  </si>
  <si>
    <t>县人社局</t>
  </si>
  <si>
    <t>为脱贫人口提供839个就业岗位</t>
  </si>
  <si>
    <t>提供就业岗位839个，安置脱贫人口就业增加劳务收入人均600元/月</t>
  </si>
  <si>
    <t>2025年岚皋县跨省务工就业一次性交通补助</t>
  </si>
  <si>
    <t>有劳动能力的脱贫人口（含监测对象）在省外务工就业的给予每人500元/年的跨省务工就业一次性交通补助。</t>
  </si>
  <si>
    <t>为脱贫劳动力提供外出就业交通补贴</t>
  </si>
  <si>
    <t>为15000人提供外出就业交通补贴，增加劳动就业积极性，带动脱贫劳动力增收</t>
  </si>
  <si>
    <t>脱贫劳动力技能培训补贴项目</t>
  </si>
  <si>
    <t>脱贫劳动力（含监测对象）参加产业发展、实用技术培训的，按培训科目给予相应的培训补贴，并对参加人员按50元/人/天给予生活费和交通费补贴,预计补贴2700人。</t>
  </si>
  <si>
    <t>对脱贫劳动力进行技能培训，提高生产发展实用技术，促进劳动力增收</t>
  </si>
  <si>
    <t>就业帮扶基地、就业帮扶车间（社区工厂）吸纳就业补贴项目</t>
  </si>
  <si>
    <t>经乡村振兴部门、人社部门认定的就业帮扶基地、就业帮扶车间（社区工厂）新吸纳1名脱贫劳动力和返乡农民工就业半年以上的，每吸纳一人给予2000元的吸纳就业补贴。</t>
  </si>
  <si>
    <t>为劳动力提供就业岗位</t>
  </si>
  <si>
    <t>为100人提供就业岗位，增加脱贫劳动力劳务收入。</t>
  </si>
  <si>
    <t>四、易地搬迁后扶类</t>
  </si>
  <si>
    <t>2025年城关镇永丰村安置小区基础设施及公共服务项目</t>
  </si>
  <si>
    <t>新建永丰村公厕96㎡、修建永丰村安置点房屋后排水沟350米、新建永丰村安置点房屋后檐沟坎安全护栏200米。</t>
  </si>
  <si>
    <t>县发改局（后扶办）</t>
  </si>
  <si>
    <t>完善提升搬迁安置点公共服务能力，基础设施直接受益，提高改善群众生产生活条件，提供务工就业岗位，带动农户增收致富。</t>
  </si>
  <si>
    <t>完善提升搬迁安置点公共服务能力，基础设施直接受益，提高改善群众生产生活条件，提供务工就业岗位，预计带动农户73户258人,其中脱贫户73户258人。建成后形成的资产产权归村集体股份经济合作社。</t>
  </si>
  <si>
    <t>2025年城关镇社区安置点小区基础设施及公共服务项目</t>
  </si>
  <si>
    <t>罗景坪安置区新建一处农机具储藏室4㎡，修复路灯10盏，黄家河坝小区新建小区道路10米，新装路灯15个；在搬迁安置小区改建麻雀超市小微经济摊位10*6米 60平方米钢架房，设置便民服务爱心驿站1个，小微经济摊位5个。</t>
  </si>
  <si>
    <t>罗景坪社区、肖家坝社区</t>
  </si>
  <si>
    <t>完善提升搬迁安置点公共服务能力，基础设施直接受益，提高改善群众生产生活条件，提供务工就业岗位，预计带动农户511户2055人,其中脱贫户511户2055人。建成后形成的资产产权归村集体股份经济合作社。</t>
  </si>
  <si>
    <t>2025年城关镇肖家坝社区黄家河坝安置小区基础设施及公共服务项目</t>
  </si>
  <si>
    <t>新建小区便民梯步10米，增设路灯15个</t>
  </si>
  <si>
    <t>肖家坝社区</t>
  </si>
  <si>
    <t>完善提升搬迁安置点公共服务能力，基础设施直接受益，提高改善群众生产生活条件，提供务工就业岗位，预计带动农户371户1498人,其中脱贫户371户1498人。建成后形成的资产产权归村集体股份经济合作社。</t>
  </si>
  <si>
    <t>2025年蔺河镇集镇移民搬迁安置小区（一期）道路提升改造项目</t>
  </si>
  <si>
    <t>拓宽改造小区道路450平方米，更换大理石路缘石600米、河堤护栏320米，新建塑胶步道1500平方米、文化长廊3处。</t>
  </si>
  <si>
    <t>完善提升搬迁安置点公共服务能力，基础设施直接受益，提高改善群众生产生活条件，提供务工就业岗位，预计带动农户105户397人,其中脱贫户62户269人。建成后形成的资产产权归村集体股份经济合作社。</t>
  </si>
  <si>
    <t>孟石岭镇富家坝集中安置点排污改造项目</t>
  </si>
  <si>
    <t>排污管网维修改造2000米，改造化粪池4处，主要用于各楼栋主排水管与小区排污主管道连接。</t>
  </si>
  <si>
    <t>有效带动950户2100名群众增收，其中脱贫户  200户800名。全面提升田坝村人居环境，形成资产归经营主体归村股份经济合作社。</t>
  </si>
  <si>
    <t>改善农民生产生活条件，提升生活质量，改善小区环境提升居民幸福指数。</t>
  </si>
  <si>
    <t>佐龙镇2025年搬迁安置小区基础设施提升改造项目</t>
  </si>
  <si>
    <t>改造兴龙小区、集镇小区DN300排污管2500米，检查井50个，更换太阳能路灯40盏，安全防护栏更换300米及配套其他附属设施</t>
  </si>
  <si>
    <t>金珠店</t>
  </si>
  <si>
    <t>1.改善提升住户居住环境；2.项目实施带动农户务工，提供就业岗位，带动农户增收。</t>
  </si>
  <si>
    <t>基础设施直接受益，改善提升住户居住环境，通过带动务工增收，提升农户616户2210人（其中脱贫户429户1686人）生产生活条件，形成的资产归属村集体股份经济合作社。</t>
  </si>
  <si>
    <t>2025年堰门镇集中安置点基础设施改造提升建设项目</t>
  </si>
  <si>
    <t>1、对堰门镇8个大型集中安置点配套设施进行改造，主要建设内容有：1、新建垃圾分类收集房45个，配套垃圾桶180个；2、改造污水管网600米。</t>
  </si>
  <si>
    <t>进步村、中武村、瑞金村、团员村、隆兴村、堰门村、长征村、青春村</t>
  </si>
  <si>
    <t>1、基础设施直接受益，改善提升农户生产生活条件；2、项目实施提供劳动务工就业岗位，带动农户增收；3、预计521户1761人，其中脱贫户489户1569人受益；4、建成后形成的资产公共部分产权归村集体股份经济合作社。</t>
  </si>
  <si>
    <t>1、基础设施直接受益，改善提升农户生产生活条件；2、项目实施过程中，提供务工就业岗位，带动农户增收致富。</t>
  </si>
  <si>
    <t>2025年滔河镇漆扒村安置小区基础设施提升建设项目</t>
  </si>
  <si>
    <t>漆扒村安置小区更换雨水管道600米、污水管道1000米，化粪池修建等。</t>
  </si>
  <si>
    <t>漆扒村</t>
  </si>
  <si>
    <t>1、基础设施直接受益；2、项目实施提供劳动务工就业岗位；</t>
  </si>
  <si>
    <t>2025年堰门镇集镇四期安置点搬迁群众粮油小作坊建设项目</t>
  </si>
  <si>
    <t>新建集镇四期安置点小作坊400平方米。</t>
  </si>
  <si>
    <t>2025年官元镇团兴村安置点安全隐患改造处理建设项目</t>
  </si>
  <si>
    <t>对楼内设施、外墙脱落（约3000㎡）、落水管损坏（约150m）、屋顶漏水（约700㎡）、排水不畅等进行维修改造</t>
  </si>
  <si>
    <t>团兴村</t>
  </si>
  <si>
    <t>改善搬迁群众居住条件，提高人民幸福感，形成资产归吉安社区、团兴村股份经济合作社</t>
  </si>
  <si>
    <t>2025年民主镇集镇安置点房屋修缮及基础设施提升完善项目</t>
  </si>
  <si>
    <t>1、对民主镇五个易地搬迁安置点出现的房屋问题进行修缮，包括墙皮脱落4000㎡、屋檐瓦脱落200㎡、外墙雨水管断裂20处、排污管道清淤2处、下水管道改造58处。2、对部分安置点基础设施配套进行提升完善，包括榨溪安置点6户排污管网建设。</t>
  </si>
  <si>
    <t>农田社区、明珠社区、枣树村、榨溪村</t>
  </si>
  <si>
    <t>1、基础设施直接受益，改善提升农户生产生活条件；2、项目实施提供劳动务工就业岗位，带动农户增收；3、预计1700户5208人，其中脱贫户1700户5208人受益；</t>
  </si>
  <si>
    <t>2025年石门镇安置小区修缮改造项目</t>
  </si>
  <si>
    <t>对石门镇五个易地搬迁安置点出现的房屋问题进行修缮，包括墙皮脱落3000平方米、屋檐瓦脱落300平方米、外墙雨水管断裂20处、房屋漏水修补1200平方米，挡土墙40方。</t>
  </si>
  <si>
    <t>月星社区、庄房村、芙蓉村、小沟村</t>
  </si>
  <si>
    <t>1、基础设施直接受益，改善提升农户生产生活条件；2、项目实施提供劳动务工就业岗位，带动农户增收；3、建成后形成的资产公共部分产权归村集体股份经济合作社。</t>
  </si>
  <si>
    <t>2025年佐龙镇搬迁安置小区屋顶修缮项目</t>
  </si>
  <si>
    <t>对兴龙小区、集镇小区、佐龙安置小区、长春安置点屋顶共计8000平方进行防水处理及5000平方外立面粉刷、外墙雨水管破损24处、屋檐瓦脱落200平。</t>
  </si>
  <si>
    <t>金珠店社区、佐龙村、长春村</t>
  </si>
  <si>
    <t>基础设施直接受益，改善提升住户居住环境，通过带动务工增收，提升农户823户3262人（其中脱贫户429户2436人）生产生活条件，形成的资产归属村集体股份经济合作社。</t>
  </si>
  <si>
    <t>城关镇西窑安置点修缮改造项目</t>
  </si>
  <si>
    <t>修缮安置小区下水管道排污不畅 580米；安置小区屋顶漏水 1400平方；屋檐瓦片脱落  40平方。</t>
  </si>
  <si>
    <t>城北社区</t>
  </si>
  <si>
    <t>1.基础设施提升，改善提升搬迁群众生产生活条件；2、项目实施提供劳动务工就业岗位，带动农户增收。</t>
  </si>
  <si>
    <t>1、基础设施提升搬迁群众受益；2、项目实施过程中，提供务工就业岗位，带动农户增收致富。</t>
  </si>
  <si>
    <t>1、对堰门镇4个集中安置点配套设施进行改造，主要建设内容有：1、小区院坝破损、积水，需做600余平方防水处理；2、改造排水管网1000余米；3、修复部分墙皮、瓷砖脱落；4、安置点屋顶漏水修复处理共计1000余平方；5、消防改造2处。</t>
  </si>
  <si>
    <t>进步村  中武村  团员村  长征村</t>
  </si>
  <si>
    <t>2025年南宫山十里沟安置小区修缮项目</t>
  </si>
  <si>
    <t>对红日社区十里沟安置小区出现的墙体外壳脱落1200㎡、下水管道排污不畅2处（300m）、外墙雨水管脱落16处（320m）进行修缮，</t>
  </si>
  <si>
    <t>维修                                                                             加固</t>
  </si>
  <si>
    <t>基础设施直接受益，改善提升农户生活条件</t>
  </si>
  <si>
    <t>五、职业教育补助</t>
  </si>
  <si>
    <t>2025年“雨露计划”补助项目</t>
  </si>
  <si>
    <t>对全县1200户脱贫户、监测户子女接受中、高等职业教育进行补助</t>
  </si>
  <si>
    <t>通过资助，确保贫困家庭学生如期完成学业，实现稳定就业。</t>
  </si>
  <si>
    <t>对脱贫户、“三类户”家庭子女初中、高中毕业后接受中、高等职业教育(含普通中专、职业高中、技工学校、普通大专、高职院校、技师学院等)的全日制在校学生按3000元/生/学年标准进行补助。</t>
  </si>
  <si>
    <t>六、其他</t>
  </si>
  <si>
    <t>2025年岚皋县农村低保专项资金项目</t>
  </si>
  <si>
    <t>提供最低生活兜底保障</t>
  </si>
  <si>
    <t>县民政局</t>
  </si>
  <si>
    <t>为符合要求的农户提供最低生活兜底保障</t>
  </si>
  <si>
    <t>2025年岚皋县特困供养专项资金项目</t>
  </si>
  <si>
    <t>提供特困供养保障</t>
  </si>
  <si>
    <t>为符合要求的农户提供特困供养保障</t>
  </si>
  <si>
    <t>2025岚皋县临时救助专项资金项目</t>
  </si>
  <si>
    <t>提供临时救助保障</t>
  </si>
  <si>
    <t>为符合要求的农户提供临时救助保障</t>
  </si>
  <si>
    <t>2025年城乡居民基本医疗保险</t>
  </si>
  <si>
    <t>健康扶贫</t>
  </si>
  <si>
    <t>县医疗                                                                                                              保障局</t>
  </si>
  <si>
    <t>县医疗    保障局</t>
  </si>
  <si>
    <t>健康保障</t>
  </si>
  <si>
    <t>县医疗保障局</t>
  </si>
  <si>
    <t>2025年城乡居民大病保险</t>
  </si>
  <si>
    <t>为已脱贫对象提供大病保险</t>
  </si>
  <si>
    <t>为群众提供大病医疗保障</t>
  </si>
  <si>
    <t>2025年城乡居民医疗救助</t>
  </si>
  <si>
    <t>为已脱贫对象提供医疗救助</t>
  </si>
  <si>
    <t>岚皋县2025年项目管理费</t>
  </si>
  <si>
    <t>用于绩效评价、项目管理及政策宣传及安排用于弥补县级行业部门（镇）项目管理费用不足部分等。</t>
  </si>
  <si>
    <t>项目评估、档案管理、公示公告等资料完善，保障全县巩固拓展脱贫攻坚成果同乡村振兴有效衔接项目顺利实施。</t>
  </si>
  <si>
    <t>岚皋县2025年巩固拓展脱贫攻坚成果和乡村振兴项目库申报汇总表</t>
  </si>
  <si>
    <t>项目个数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</si>
</sst>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d;@"/>
    <numFmt numFmtId="178" formatCode="0.00_ "/>
    <numFmt numFmtId="179" formatCode="yyyy&quot;年&quot;m&quot;月&quot;d&quot;日&quot;;@"/>
    <numFmt numFmtId="180" formatCode="0.0000_ "/>
  </numFmts>
  <fonts count="37">
    <font>
      <sz val="11"/>
      <color theme="1"/>
      <name val="宋体"/>
      <charset val="134"/>
      <scheme val="minor"/>
    </font>
    <font>
      <b/>
      <sz val="48"/>
      <color theme="1"/>
      <name val="宋体"/>
      <charset val="134"/>
      <scheme val="minor"/>
    </font>
    <font>
      <b/>
      <sz val="28"/>
      <name val="宋体"/>
      <charset val="134"/>
      <scheme val="minor"/>
    </font>
    <font>
      <b/>
      <sz val="28"/>
      <name val="宋体"/>
      <charset val="134"/>
    </font>
    <font>
      <sz val="28"/>
      <color theme="1"/>
      <name val="宋体"/>
      <charset val="134"/>
    </font>
    <font>
      <sz val="28"/>
      <name val="宋体"/>
      <charset val="134"/>
    </font>
    <font>
      <sz val="28"/>
      <color rgb="FFFF0000"/>
      <name val="宋体"/>
      <charset val="134"/>
    </font>
    <font>
      <sz val="28"/>
      <color theme="1"/>
      <name val="宋体"/>
      <charset val="134"/>
      <scheme val="minor"/>
    </font>
    <font>
      <sz val="28"/>
      <name val="宋体"/>
      <charset val="134"/>
      <scheme val="minor"/>
    </font>
    <font>
      <b/>
      <sz val="72"/>
      <name val="宋体"/>
      <charset val="134"/>
    </font>
    <font>
      <sz val="24"/>
      <name val="宋体"/>
      <charset val="134"/>
    </font>
    <font>
      <b/>
      <sz val="24"/>
      <name val="宋体"/>
      <charset val="134"/>
    </font>
    <font>
      <sz val="24"/>
      <name val="宋体"/>
      <charset val="134"/>
      <scheme val="minor"/>
    </font>
    <font>
      <sz val="28"/>
      <name val="宋体"/>
      <charset val="134"/>
      <scheme val="major"/>
    </font>
    <font>
      <sz val="24"/>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8"/>
      <name val="方正书宋_GBK"/>
      <charset val="134"/>
    </font>
    <font>
      <sz val="28"/>
      <name val="DejaVu Sans"/>
      <charset val="134"/>
    </font>
    <font>
      <sz val="28"/>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 borderId="7" applyNumberFormat="0" applyAlignment="0" applyProtection="0">
      <alignment vertical="center"/>
    </xf>
    <xf numFmtId="0" fontId="24" fillId="4" borderId="8" applyNumberFormat="0" applyAlignment="0" applyProtection="0">
      <alignment vertical="center"/>
    </xf>
    <xf numFmtId="0" fontId="25" fillId="4" borderId="7" applyNumberFormat="0" applyAlignment="0" applyProtection="0">
      <alignment vertical="center"/>
    </xf>
    <xf numFmtId="0" fontId="26" fillId="5"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alignment vertical="center"/>
    </xf>
    <xf numFmtId="0" fontId="0" fillId="0" borderId="0">
      <alignment vertical="center"/>
    </xf>
  </cellStyleXfs>
  <cellXfs count="73">
    <xf numFmtId="0" fontId="0" fillId="0" borderId="0" xfId="0">
      <alignment vertical="center"/>
    </xf>
    <xf numFmtId="0" fontId="1" fillId="0" borderId="0" xfId="0" applyFont="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0" xfId="0" applyFont="1" applyFill="1">
      <alignment vertical="center"/>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0" fontId="7" fillId="0" borderId="0" xfId="0" applyFont="1" applyFill="1" applyAlignment="1">
      <alignment vertical="center" wrapText="1"/>
    </xf>
    <xf numFmtId="0" fontId="8" fillId="0" borderId="0" xfId="0" applyFont="1" applyFill="1" applyAlignment="1">
      <alignment vertical="center"/>
    </xf>
    <xf numFmtId="0" fontId="5" fillId="0" borderId="0" xfId="0" applyFont="1" applyFill="1">
      <alignment vertical="center"/>
    </xf>
    <xf numFmtId="0" fontId="5" fillId="0" borderId="0" xfId="0" applyFont="1" applyFill="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applyNumberFormat="1">
      <alignment vertical="center"/>
    </xf>
    <xf numFmtId="0" fontId="9"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xf>
    <xf numFmtId="0" fontId="3" fillId="0" borderId="1" xfId="49" applyFont="1" applyFill="1" applyBorder="1" applyAlignment="1" applyProtection="1">
      <alignment horizontal="left" vertical="center" wrapText="1"/>
    </xf>
    <xf numFmtId="0" fontId="3"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18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176" fontId="5"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176" fontId="10"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justify" vertical="center" wrapText="1"/>
    </xf>
    <xf numFmtId="49" fontId="3"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5" fillId="0" borderId="1" xfId="0" applyFont="1" applyFill="1" applyBorder="1" applyAlignment="1">
      <alignment horizontal="justify" vertical="center" wrapText="1"/>
    </xf>
    <xf numFmtId="177"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left" vertical="center" wrapText="1"/>
    </xf>
    <xf numFmtId="31" fontId="5"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31" fontId="8" fillId="0" borderId="1" xfId="0" applyNumberFormat="1" applyFont="1" applyFill="1" applyBorder="1" applyAlignment="1">
      <alignment horizontal="left" vertical="center" wrapText="1"/>
    </xf>
    <xf numFmtId="0" fontId="8" fillId="0" borderId="1"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1" xfId="0" applyNumberFormat="1"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1" xfId="5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5" fillId="0" borderId="1" xfId="0" applyFont="1" applyFill="1" applyBorder="1">
      <alignment vertical="center"/>
    </xf>
    <xf numFmtId="0" fontId="5" fillId="0" borderId="1" xfId="0" applyNumberFormat="1"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0" fillId="0" borderId="0" xfId="0"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6"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6165</xdr:colOff>
      <xdr:row>248</xdr:row>
      <xdr:rowOff>0</xdr:rowOff>
    </xdr:from>
    <xdr:to>
      <xdr:col>2</xdr:col>
      <xdr:colOff>265112</xdr:colOff>
      <xdr:row>248</xdr:row>
      <xdr:rowOff>366464</xdr:rowOff>
    </xdr:to>
    <xdr:sp>
      <xdr:nvSpPr>
        <xdr:cNvPr id="2" name="rect"/>
        <xdr:cNvSpPr/>
      </xdr:nvSpPr>
      <xdr:spPr>
        <a:xfrm>
          <a:off x="7496810" y="503396250"/>
          <a:ext cx="259080"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xdr:col>
      <xdr:colOff>18496</xdr:colOff>
      <xdr:row>248</xdr:row>
      <xdr:rowOff>0</xdr:rowOff>
    </xdr:from>
    <xdr:to>
      <xdr:col>2</xdr:col>
      <xdr:colOff>274360</xdr:colOff>
      <xdr:row>248</xdr:row>
      <xdr:rowOff>518814</xdr:rowOff>
    </xdr:to>
    <xdr:sp>
      <xdr:nvSpPr>
        <xdr:cNvPr id="26" name="rect"/>
        <xdr:cNvSpPr/>
      </xdr:nvSpPr>
      <xdr:spPr>
        <a:xfrm>
          <a:off x="7509510" y="503396250"/>
          <a:ext cx="255905" cy="5187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xdr:col>
      <xdr:colOff>12330</xdr:colOff>
      <xdr:row>248</xdr:row>
      <xdr:rowOff>0</xdr:rowOff>
    </xdr:from>
    <xdr:to>
      <xdr:col>2</xdr:col>
      <xdr:colOff>274360</xdr:colOff>
      <xdr:row>248</xdr:row>
      <xdr:rowOff>378817</xdr:rowOff>
    </xdr:to>
    <xdr:sp>
      <xdr:nvSpPr>
        <xdr:cNvPr id="74" name="rect"/>
        <xdr:cNvSpPr/>
      </xdr:nvSpPr>
      <xdr:spPr>
        <a:xfrm>
          <a:off x="7503160" y="503396250"/>
          <a:ext cx="262255" cy="3784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xdr:col>
      <xdr:colOff>9248</xdr:colOff>
      <xdr:row>248</xdr:row>
      <xdr:rowOff>0</xdr:rowOff>
    </xdr:from>
    <xdr:to>
      <xdr:col>2</xdr:col>
      <xdr:colOff>274360</xdr:colOff>
      <xdr:row>248</xdr:row>
      <xdr:rowOff>378817</xdr:rowOff>
    </xdr:to>
    <xdr:sp>
      <xdr:nvSpPr>
        <xdr:cNvPr id="110" name="rect"/>
        <xdr:cNvSpPr/>
      </xdr:nvSpPr>
      <xdr:spPr>
        <a:xfrm>
          <a:off x="7499985" y="503396250"/>
          <a:ext cx="265430" cy="3784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xdr:col>
      <xdr:colOff>6165</xdr:colOff>
      <xdr:row>248</xdr:row>
      <xdr:rowOff>0</xdr:rowOff>
    </xdr:from>
    <xdr:to>
      <xdr:col>2</xdr:col>
      <xdr:colOff>265112</xdr:colOff>
      <xdr:row>248</xdr:row>
      <xdr:rowOff>378817</xdr:rowOff>
    </xdr:to>
    <xdr:sp>
      <xdr:nvSpPr>
        <xdr:cNvPr id="290" name="rect"/>
        <xdr:cNvSpPr/>
      </xdr:nvSpPr>
      <xdr:spPr>
        <a:xfrm>
          <a:off x="7496810" y="503396250"/>
          <a:ext cx="259080" cy="3784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xdr:col>
      <xdr:colOff>18496</xdr:colOff>
      <xdr:row>248</xdr:row>
      <xdr:rowOff>0</xdr:rowOff>
    </xdr:from>
    <xdr:to>
      <xdr:col>2</xdr:col>
      <xdr:colOff>274360</xdr:colOff>
      <xdr:row>248</xdr:row>
      <xdr:rowOff>531167</xdr:rowOff>
    </xdr:to>
    <xdr:sp>
      <xdr:nvSpPr>
        <xdr:cNvPr id="314" name="rect"/>
        <xdr:cNvSpPr/>
      </xdr:nvSpPr>
      <xdr:spPr>
        <a:xfrm>
          <a:off x="7509510" y="503396250"/>
          <a:ext cx="255905" cy="530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W285"/>
  <sheetViews>
    <sheetView showZeros="0" tabSelected="1" zoomScale="40" zoomScaleNormal="40" zoomScalePageLayoutView="25" topLeftCell="A59" workbookViewId="0">
      <selection activeCell="C63" sqref="C63"/>
    </sheetView>
  </sheetViews>
  <sheetFormatPr defaultColWidth="9" defaultRowHeight="13.5"/>
  <cols>
    <col min="1" max="1" width="44.6833333333333" style="15" customWidth="1"/>
    <col min="2" max="2" width="53.625" customWidth="1"/>
    <col min="3" max="3" width="114.691666666667" customWidth="1"/>
    <col min="4" max="4" width="18.625" style="16" customWidth="1"/>
    <col min="5" max="5" width="18.625" style="17" customWidth="1"/>
    <col min="6" max="7" width="39.7583333333333" style="17" customWidth="1"/>
    <col min="8" max="8" width="22.1916666666667" style="15" customWidth="1"/>
    <col min="9" max="9" width="23.75" customWidth="1"/>
    <col min="10" max="10" width="15.9416666666667" customWidth="1"/>
    <col min="11" max="11" width="21.5583333333333" customWidth="1"/>
    <col min="12" max="12" width="22.5" style="15" customWidth="1"/>
    <col min="13" max="13" width="23.375" style="18" customWidth="1"/>
    <col min="14" max="16" width="18.625" style="18" customWidth="1"/>
    <col min="17" max="20" width="22.3666666666667" style="18" customWidth="1"/>
    <col min="21" max="21" width="73" customWidth="1"/>
    <col min="22" max="22" width="71" customWidth="1"/>
    <col min="23" max="23" width="20.65" customWidth="1"/>
  </cols>
  <sheetData>
    <row r="1" s="7" customFormat="1" ht="141" customHeight="1" spans="1:23">
      <c r="A1" s="19" t="s">
        <v>0</v>
      </c>
      <c r="B1" s="19"/>
      <c r="C1" s="19"/>
      <c r="D1" s="19"/>
      <c r="E1" s="19"/>
      <c r="F1" s="19"/>
      <c r="G1" s="19"/>
      <c r="H1" s="19"/>
      <c r="I1" s="19"/>
      <c r="J1" s="19"/>
      <c r="K1" s="19"/>
      <c r="L1" s="19"/>
      <c r="M1" s="19"/>
      <c r="N1" s="19"/>
      <c r="O1" s="19"/>
      <c r="P1" s="19"/>
      <c r="Q1" s="19"/>
      <c r="R1" s="19"/>
      <c r="S1" s="19"/>
      <c r="T1" s="19"/>
      <c r="U1" s="19"/>
      <c r="V1" s="19"/>
      <c r="W1" s="19"/>
    </row>
    <row r="2" s="7" customFormat="1" ht="71.25" customHeight="1" spans="1:23">
      <c r="A2" s="20" t="s">
        <v>1</v>
      </c>
      <c r="B2" s="5" t="s">
        <v>2</v>
      </c>
      <c r="C2" s="5" t="s">
        <v>3</v>
      </c>
      <c r="D2" s="20" t="s">
        <v>4</v>
      </c>
      <c r="E2" s="20" t="s">
        <v>5</v>
      </c>
      <c r="F2" s="5" t="s">
        <v>6</v>
      </c>
      <c r="G2" s="5" t="s">
        <v>7</v>
      </c>
      <c r="H2" s="5" t="s">
        <v>8</v>
      </c>
      <c r="I2" s="5" t="s">
        <v>9</v>
      </c>
      <c r="J2" s="5" t="s">
        <v>10</v>
      </c>
      <c r="K2" s="5" t="s">
        <v>11</v>
      </c>
      <c r="L2" s="5"/>
      <c r="M2" s="20" t="s">
        <v>12</v>
      </c>
      <c r="N2" s="20"/>
      <c r="O2" s="20"/>
      <c r="P2" s="20"/>
      <c r="Q2" s="20" t="s">
        <v>13</v>
      </c>
      <c r="R2" s="20"/>
      <c r="S2" s="20"/>
      <c r="T2" s="20"/>
      <c r="U2" s="5" t="s">
        <v>14</v>
      </c>
      <c r="V2" s="5" t="s">
        <v>15</v>
      </c>
      <c r="W2" s="22" t="s">
        <v>16</v>
      </c>
    </row>
    <row r="3" s="7" customFormat="1" ht="71.25" customHeight="1" spans="1:23">
      <c r="A3" s="20"/>
      <c r="B3" s="5"/>
      <c r="C3" s="5"/>
      <c r="D3" s="20"/>
      <c r="E3" s="20"/>
      <c r="F3" s="5"/>
      <c r="G3" s="5"/>
      <c r="H3" s="5"/>
      <c r="I3" s="5"/>
      <c r="J3" s="5"/>
      <c r="K3" s="5" t="s">
        <v>17</v>
      </c>
      <c r="L3" s="5" t="s">
        <v>18</v>
      </c>
      <c r="M3" s="20" t="s">
        <v>19</v>
      </c>
      <c r="N3" s="20" t="s">
        <v>20</v>
      </c>
      <c r="O3" s="20" t="s">
        <v>21</v>
      </c>
      <c r="P3" s="20" t="s">
        <v>22</v>
      </c>
      <c r="Q3" s="20" t="s">
        <v>23</v>
      </c>
      <c r="R3" s="20" t="s">
        <v>24</v>
      </c>
      <c r="S3" s="20" t="s">
        <v>25</v>
      </c>
      <c r="T3" s="20"/>
      <c r="U3" s="5"/>
      <c r="V3" s="5"/>
      <c r="W3" s="22"/>
    </row>
    <row r="4" s="7" customFormat="1" ht="71.25" customHeight="1" spans="1:23">
      <c r="A4" s="20"/>
      <c r="B4" s="5"/>
      <c r="C4" s="5"/>
      <c r="D4" s="20"/>
      <c r="E4" s="20"/>
      <c r="F4" s="5"/>
      <c r="G4" s="5"/>
      <c r="H4" s="5"/>
      <c r="I4" s="5"/>
      <c r="J4" s="5"/>
      <c r="K4" s="5"/>
      <c r="L4" s="5"/>
      <c r="M4" s="20"/>
      <c r="N4" s="20"/>
      <c r="O4" s="20"/>
      <c r="P4" s="20"/>
      <c r="Q4" s="20"/>
      <c r="R4" s="20"/>
      <c r="S4" s="20" t="s">
        <v>23</v>
      </c>
      <c r="T4" s="20" t="s">
        <v>24</v>
      </c>
      <c r="U4" s="5"/>
      <c r="V4" s="5"/>
      <c r="W4" s="22"/>
    </row>
    <row r="5" s="7" customFormat="1" ht="100" customHeight="1" spans="1:23">
      <c r="A5" s="20" t="s">
        <v>19</v>
      </c>
      <c r="B5" s="20">
        <f>SUM(B6,B166,B245,B250,B267,B269)</f>
        <v>243</v>
      </c>
      <c r="C5" s="5"/>
      <c r="D5" s="20"/>
      <c r="E5" s="21"/>
      <c r="F5" s="22"/>
      <c r="G5" s="22"/>
      <c r="H5" s="5"/>
      <c r="I5" s="5"/>
      <c r="J5" s="5"/>
      <c r="K5" s="5"/>
      <c r="L5" s="5"/>
      <c r="M5" s="20">
        <f>SUM(N5:P5)</f>
        <v>62605.06</v>
      </c>
      <c r="N5" s="20">
        <f>SUM(N6,N166,N245,N250,N267,N269)</f>
        <v>32287.06</v>
      </c>
      <c r="O5" s="20">
        <f>SUM(O6,O166,O245,O250,O267,O269)</f>
        <v>14402</v>
      </c>
      <c r="P5" s="20">
        <f>SUM(P6,P166,P245,P250,P267,P269)</f>
        <v>15916</v>
      </c>
      <c r="Q5" s="20">
        <f t="shared" ref="N5:T5" si="0">SUM(Q6,Q166,Q245,Q250,Q267,Q269)</f>
        <v>222668</v>
      </c>
      <c r="R5" s="20">
        <f t="shared" si="0"/>
        <v>150807</v>
      </c>
      <c r="S5" s="20">
        <f t="shared" si="0"/>
        <v>198520</v>
      </c>
      <c r="T5" s="20">
        <f t="shared" si="0"/>
        <v>96330</v>
      </c>
      <c r="U5" s="6"/>
      <c r="V5" s="6"/>
      <c r="W5" s="22"/>
    </row>
    <row r="6" s="7" customFormat="1" ht="100" customHeight="1" spans="1:23">
      <c r="A6" s="20" t="s">
        <v>26</v>
      </c>
      <c r="B6" s="5">
        <f>SUM(B7,B108,B132,B138,B154,B158)</f>
        <v>144</v>
      </c>
      <c r="C6" s="6"/>
      <c r="D6" s="5"/>
      <c r="E6" s="22"/>
      <c r="F6" s="23"/>
      <c r="G6" s="23"/>
      <c r="H6" s="24"/>
      <c r="I6" s="5"/>
      <c r="J6" s="5"/>
      <c r="K6" s="35"/>
      <c r="L6" s="5"/>
      <c r="M6" s="20">
        <f>SUM(N6:P6)</f>
        <v>33259.56</v>
      </c>
      <c r="N6" s="20">
        <f>SUM(N7,N108,N132,N138,N154,N158)</f>
        <v>18133.56</v>
      </c>
      <c r="O6" s="20">
        <f t="shared" ref="O6:T6" si="1">SUM(O7,O108,O132,O138,O154,O158)</f>
        <v>0</v>
      </c>
      <c r="P6" s="20">
        <f t="shared" si="1"/>
        <v>15126</v>
      </c>
      <c r="Q6" s="20">
        <f t="shared" si="1"/>
        <v>26323</v>
      </c>
      <c r="R6" s="20">
        <f t="shared" si="1"/>
        <v>61984</v>
      </c>
      <c r="S6" s="20">
        <f t="shared" si="1"/>
        <v>15431</v>
      </c>
      <c r="T6" s="20">
        <f t="shared" si="1"/>
        <v>34214</v>
      </c>
      <c r="U6" s="33"/>
      <c r="V6" s="33"/>
      <c r="W6" s="37"/>
    </row>
    <row r="7" s="7" customFormat="1" ht="100" customHeight="1" spans="1:23">
      <c r="A7" s="20" t="s">
        <v>27</v>
      </c>
      <c r="B7" s="5">
        <f>SUM(B8,B21,B33,B45,B57,B76,B91)</f>
        <v>93</v>
      </c>
      <c r="C7" s="6"/>
      <c r="D7" s="5"/>
      <c r="E7" s="22"/>
      <c r="F7" s="23"/>
      <c r="G7" s="23"/>
      <c r="H7" s="5"/>
      <c r="I7" s="5"/>
      <c r="J7" s="5"/>
      <c r="K7" s="5"/>
      <c r="L7" s="5"/>
      <c r="M7" s="20">
        <f>SUM(N7:P7)</f>
        <v>20494.56</v>
      </c>
      <c r="N7" s="20">
        <f>SUM(N8,N21,N33,N45,N57,N76,N91)</f>
        <v>7773.56</v>
      </c>
      <c r="O7" s="20">
        <f t="shared" ref="O7:T7" si="2">SUM(O8,O21,O33,O45,O57,O76,O91)</f>
        <v>0</v>
      </c>
      <c r="P7" s="20">
        <f t="shared" si="2"/>
        <v>12721</v>
      </c>
      <c r="Q7" s="20">
        <f t="shared" si="2"/>
        <v>5910</v>
      </c>
      <c r="R7" s="20">
        <f t="shared" si="2"/>
        <v>15375</v>
      </c>
      <c r="S7" s="20">
        <f t="shared" si="2"/>
        <v>3254</v>
      </c>
      <c r="T7" s="20">
        <f t="shared" si="2"/>
        <v>7096</v>
      </c>
      <c r="U7" s="38"/>
      <c r="V7" s="33"/>
      <c r="W7" s="37"/>
    </row>
    <row r="8" s="7" customFormat="1" ht="100" customHeight="1" spans="1:23">
      <c r="A8" s="5" t="s">
        <v>28</v>
      </c>
      <c r="B8" s="5">
        <f>IMSUB(ROW(A21),ROW(A8))-1</f>
        <v>12</v>
      </c>
      <c r="C8" s="6"/>
      <c r="D8" s="5"/>
      <c r="E8" s="22"/>
      <c r="F8" s="22"/>
      <c r="G8" s="22"/>
      <c r="H8" s="5"/>
      <c r="I8" s="5"/>
      <c r="J8" s="36"/>
      <c r="K8" s="5"/>
      <c r="L8" s="5"/>
      <c r="M8" s="20">
        <f>SUM(N8:P8)</f>
        <v>2216</v>
      </c>
      <c r="N8" s="20">
        <f t="shared" ref="N8:T8" si="3">SUM(N9:N20)</f>
        <v>655</v>
      </c>
      <c r="O8" s="20">
        <f t="shared" si="3"/>
        <v>0</v>
      </c>
      <c r="P8" s="20">
        <f t="shared" si="3"/>
        <v>1561</v>
      </c>
      <c r="Q8" s="20">
        <f t="shared" si="3"/>
        <v>655</v>
      </c>
      <c r="R8" s="20">
        <f t="shared" si="3"/>
        <v>2081</v>
      </c>
      <c r="S8" s="20">
        <f t="shared" si="3"/>
        <v>325</v>
      </c>
      <c r="T8" s="20">
        <f t="shared" si="3"/>
        <v>1012</v>
      </c>
      <c r="U8" s="33"/>
      <c r="V8" s="33"/>
      <c r="W8" s="37"/>
    </row>
    <row r="9" s="8" customFormat="1" ht="170" customHeight="1" spans="1:23">
      <c r="A9" s="25">
        <f>IF(C9&lt;&gt;"",MAX($A$8:A8)+1,"")</f>
        <v>1</v>
      </c>
      <c r="B9" s="26" t="s">
        <v>29</v>
      </c>
      <c r="C9" s="26" t="s">
        <v>30</v>
      </c>
      <c r="D9" s="25" t="s">
        <v>31</v>
      </c>
      <c r="E9" s="27" t="s">
        <v>32</v>
      </c>
      <c r="F9" s="28">
        <v>45658</v>
      </c>
      <c r="G9" s="28">
        <v>45991</v>
      </c>
      <c r="H9" s="25" t="s">
        <v>33</v>
      </c>
      <c r="I9" s="25" t="s">
        <v>34</v>
      </c>
      <c r="J9" s="25" t="s">
        <v>35</v>
      </c>
      <c r="K9" s="25" t="s">
        <v>33</v>
      </c>
      <c r="L9" s="25" t="s">
        <v>36</v>
      </c>
      <c r="M9" s="25">
        <v>200</v>
      </c>
      <c r="N9" s="25">
        <v>60</v>
      </c>
      <c r="O9" s="25"/>
      <c r="P9" s="25">
        <v>140</v>
      </c>
      <c r="Q9" s="25">
        <v>60</v>
      </c>
      <c r="R9" s="25">
        <v>185</v>
      </c>
      <c r="S9" s="25">
        <v>30</v>
      </c>
      <c r="T9" s="25">
        <v>105</v>
      </c>
      <c r="U9" s="39" t="s">
        <v>37</v>
      </c>
      <c r="V9" s="39" t="s">
        <v>38</v>
      </c>
      <c r="W9" s="26" t="s">
        <v>39</v>
      </c>
    </row>
    <row r="10" s="8" customFormat="1" ht="170" customHeight="1" spans="1:23">
      <c r="A10" s="25">
        <f>IF(C10&lt;&gt;"",MAX($A$8:A9)+1,"")</f>
        <v>2</v>
      </c>
      <c r="B10" s="26" t="s">
        <v>40</v>
      </c>
      <c r="C10" s="26" t="s">
        <v>41</v>
      </c>
      <c r="D10" s="25" t="s">
        <v>31</v>
      </c>
      <c r="E10" s="27" t="s">
        <v>32</v>
      </c>
      <c r="F10" s="28">
        <v>45658</v>
      </c>
      <c r="G10" s="28">
        <v>45991</v>
      </c>
      <c r="H10" s="25" t="s">
        <v>42</v>
      </c>
      <c r="I10" s="25" t="s">
        <v>34</v>
      </c>
      <c r="J10" s="25" t="s">
        <v>35</v>
      </c>
      <c r="K10" s="25" t="s">
        <v>42</v>
      </c>
      <c r="L10" s="25" t="s">
        <v>36</v>
      </c>
      <c r="M10" s="25">
        <v>188</v>
      </c>
      <c r="N10" s="25">
        <v>55</v>
      </c>
      <c r="O10" s="25"/>
      <c r="P10" s="25">
        <v>133</v>
      </c>
      <c r="Q10" s="25">
        <v>55</v>
      </c>
      <c r="R10" s="25">
        <v>175</v>
      </c>
      <c r="S10" s="25">
        <v>28</v>
      </c>
      <c r="T10" s="25">
        <v>85</v>
      </c>
      <c r="U10" s="39" t="s">
        <v>37</v>
      </c>
      <c r="V10" s="39" t="s">
        <v>43</v>
      </c>
      <c r="W10" s="26" t="s">
        <v>39</v>
      </c>
    </row>
    <row r="11" s="8" customFormat="1" ht="140" customHeight="1" spans="1:23">
      <c r="A11" s="25">
        <f>IF(C11&lt;&gt;"",MAX($A$8:A10)+1,"")</f>
        <v>3</v>
      </c>
      <c r="B11" s="26" t="s">
        <v>44</v>
      </c>
      <c r="C11" s="26" t="s">
        <v>45</v>
      </c>
      <c r="D11" s="25" t="s">
        <v>31</v>
      </c>
      <c r="E11" s="27" t="s">
        <v>32</v>
      </c>
      <c r="F11" s="28">
        <v>45658</v>
      </c>
      <c r="G11" s="28">
        <v>45991</v>
      </c>
      <c r="H11" s="25" t="s">
        <v>46</v>
      </c>
      <c r="I11" s="25" t="s">
        <v>34</v>
      </c>
      <c r="J11" s="25" t="s">
        <v>35</v>
      </c>
      <c r="K11" s="25" t="s">
        <v>46</v>
      </c>
      <c r="L11" s="25" t="s">
        <v>36</v>
      </c>
      <c r="M11" s="25">
        <v>120</v>
      </c>
      <c r="N11" s="25">
        <v>35</v>
      </c>
      <c r="O11" s="25"/>
      <c r="P11" s="25">
        <v>85</v>
      </c>
      <c r="Q11" s="25">
        <v>35</v>
      </c>
      <c r="R11" s="25">
        <v>130</v>
      </c>
      <c r="S11" s="25">
        <v>20</v>
      </c>
      <c r="T11" s="25">
        <v>71</v>
      </c>
      <c r="U11" s="39" t="s">
        <v>37</v>
      </c>
      <c r="V11" s="39" t="s">
        <v>47</v>
      </c>
      <c r="W11" s="26" t="s">
        <v>39</v>
      </c>
    </row>
    <row r="12" s="8" customFormat="1" ht="170" customHeight="1" spans="1:23">
      <c r="A12" s="25">
        <f>IF(C12&lt;&gt;"",MAX($A$8:A11)+1,"")</f>
        <v>4</v>
      </c>
      <c r="B12" s="26" t="s">
        <v>48</v>
      </c>
      <c r="C12" s="26" t="s">
        <v>49</v>
      </c>
      <c r="D12" s="25" t="s">
        <v>31</v>
      </c>
      <c r="E12" s="27" t="s">
        <v>32</v>
      </c>
      <c r="F12" s="28">
        <v>45658</v>
      </c>
      <c r="G12" s="28">
        <v>45991</v>
      </c>
      <c r="H12" s="25" t="s">
        <v>50</v>
      </c>
      <c r="I12" s="25" t="s">
        <v>34</v>
      </c>
      <c r="J12" s="25" t="s">
        <v>35</v>
      </c>
      <c r="K12" s="25" t="s">
        <v>50</v>
      </c>
      <c r="L12" s="25" t="s">
        <v>36</v>
      </c>
      <c r="M12" s="25">
        <v>220</v>
      </c>
      <c r="N12" s="25">
        <v>65</v>
      </c>
      <c r="O12" s="25"/>
      <c r="P12" s="25">
        <v>155</v>
      </c>
      <c r="Q12" s="25">
        <v>65</v>
      </c>
      <c r="R12" s="25">
        <v>227</v>
      </c>
      <c r="S12" s="25">
        <v>31</v>
      </c>
      <c r="T12" s="25">
        <v>110</v>
      </c>
      <c r="U12" s="39" t="s">
        <v>37</v>
      </c>
      <c r="V12" s="39" t="s">
        <v>51</v>
      </c>
      <c r="W12" s="26" t="s">
        <v>39</v>
      </c>
    </row>
    <row r="13" s="8" customFormat="1" ht="170" customHeight="1" spans="1:23">
      <c r="A13" s="25">
        <f>IF(C13&lt;&gt;"",MAX($A$8:A12)+1,"")</f>
        <v>5</v>
      </c>
      <c r="B13" s="26" t="s">
        <v>52</v>
      </c>
      <c r="C13" s="26" t="s">
        <v>53</v>
      </c>
      <c r="D13" s="25" t="s">
        <v>31</v>
      </c>
      <c r="E13" s="27" t="s">
        <v>32</v>
      </c>
      <c r="F13" s="28">
        <v>45658</v>
      </c>
      <c r="G13" s="28">
        <v>45991</v>
      </c>
      <c r="H13" s="25" t="s">
        <v>54</v>
      </c>
      <c r="I13" s="25" t="s">
        <v>34</v>
      </c>
      <c r="J13" s="25" t="s">
        <v>35</v>
      </c>
      <c r="K13" s="25" t="s">
        <v>54</v>
      </c>
      <c r="L13" s="25" t="s">
        <v>36</v>
      </c>
      <c r="M13" s="25">
        <v>316</v>
      </c>
      <c r="N13" s="25">
        <v>95</v>
      </c>
      <c r="O13" s="25"/>
      <c r="P13" s="25">
        <v>221</v>
      </c>
      <c r="Q13" s="25">
        <v>95</v>
      </c>
      <c r="R13" s="25">
        <v>285</v>
      </c>
      <c r="S13" s="25">
        <v>48</v>
      </c>
      <c r="T13" s="25">
        <v>112</v>
      </c>
      <c r="U13" s="39" t="s">
        <v>37</v>
      </c>
      <c r="V13" s="39" t="s">
        <v>55</v>
      </c>
      <c r="W13" s="26" t="s">
        <v>39</v>
      </c>
    </row>
    <row r="14" s="8" customFormat="1" ht="170" customHeight="1" spans="1:23">
      <c r="A14" s="25">
        <f>IF(C14&lt;&gt;"",MAX($A$8:A13)+1,"")</f>
        <v>6</v>
      </c>
      <c r="B14" s="26" t="s">
        <v>56</v>
      </c>
      <c r="C14" s="26" t="s">
        <v>57</v>
      </c>
      <c r="D14" s="25" t="s">
        <v>31</v>
      </c>
      <c r="E14" s="27" t="s">
        <v>32</v>
      </c>
      <c r="F14" s="28">
        <v>45658</v>
      </c>
      <c r="G14" s="28">
        <v>45991</v>
      </c>
      <c r="H14" s="25" t="s">
        <v>58</v>
      </c>
      <c r="I14" s="25" t="s">
        <v>34</v>
      </c>
      <c r="J14" s="25" t="s">
        <v>35</v>
      </c>
      <c r="K14" s="25" t="s">
        <v>58</v>
      </c>
      <c r="L14" s="25" t="s">
        <v>36</v>
      </c>
      <c r="M14" s="25">
        <v>252</v>
      </c>
      <c r="N14" s="25">
        <v>75</v>
      </c>
      <c r="O14" s="25"/>
      <c r="P14" s="25">
        <v>177</v>
      </c>
      <c r="Q14" s="25">
        <v>75</v>
      </c>
      <c r="R14" s="25">
        <v>217</v>
      </c>
      <c r="S14" s="25">
        <v>35</v>
      </c>
      <c r="T14" s="25">
        <v>101</v>
      </c>
      <c r="U14" s="39" t="s">
        <v>37</v>
      </c>
      <c r="V14" s="39" t="s">
        <v>59</v>
      </c>
      <c r="W14" s="26" t="s">
        <v>39</v>
      </c>
    </row>
    <row r="15" s="8" customFormat="1" ht="170" customHeight="1" spans="1:23">
      <c r="A15" s="25">
        <f>IF(C15&lt;&gt;"",MAX($A$8:A14)+1,"")</f>
        <v>7</v>
      </c>
      <c r="B15" s="26" t="s">
        <v>60</v>
      </c>
      <c r="C15" s="26" t="s">
        <v>61</v>
      </c>
      <c r="D15" s="25" t="s">
        <v>31</v>
      </c>
      <c r="E15" s="27" t="s">
        <v>32</v>
      </c>
      <c r="F15" s="28">
        <v>45658</v>
      </c>
      <c r="G15" s="28">
        <v>45991</v>
      </c>
      <c r="H15" s="25" t="s">
        <v>62</v>
      </c>
      <c r="I15" s="25" t="s">
        <v>34</v>
      </c>
      <c r="J15" s="25" t="s">
        <v>35</v>
      </c>
      <c r="K15" s="25" t="s">
        <v>62</v>
      </c>
      <c r="L15" s="25" t="s">
        <v>36</v>
      </c>
      <c r="M15" s="25">
        <v>252</v>
      </c>
      <c r="N15" s="25">
        <v>75</v>
      </c>
      <c r="O15" s="25"/>
      <c r="P15" s="25">
        <v>177</v>
      </c>
      <c r="Q15" s="25">
        <v>75</v>
      </c>
      <c r="R15" s="25">
        <v>217</v>
      </c>
      <c r="S15" s="25">
        <v>35</v>
      </c>
      <c r="T15" s="25">
        <v>101</v>
      </c>
      <c r="U15" s="39" t="s">
        <v>37</v>
      </c>
      <c r="V15" s="39" t="s">
        <v>59</v>
      </c>
      <c r="W15" s="26" t="s">
        <v>39</v>
      </c>
    </row>
    <row r="16" s="8" customFormat="1" ht="170" customHeight="1" spans="1:23">
      <c r="A16" s="25">
        <f>IF(C16&lt;&gt;"",MAX($A$8:A15)+1,"")</f>
        <v>8</v>
      </c>
      <c r="B16" s="26" t="s">
        <v>63</v>
      </c>
      <c r="C16" s="26" t="s">
        <v>41</v>
      </c>
      <c r="D16" s="25" t="s">
        <v>31</v>
      </c>
      <c r="E16" s="27" t="s">
        <v>32</v>
      </c>
      <c r="F16" s="28">
        <v>45658</v>
      </c>
      <c r="G16" s="28">
        <v>45991</v>
      </c>
      <c r="H16" s="25" t="s">
        <v>64</v>
      </c>
      <c r="I16" s="25" t="s">
        <v>34</v>
      </c>
      <c r="J16" s="25" t="s">
        <v>35</v>
      </c>
      <c r="K16" s="25" t="s">
        <v>64</v>
      </c>
      <c r="L16" s="25" t="s">
        <v>36</v>
      </c>
      <c r="M16" s="25">
        <v>188</v>
      </c>
      <c r="N16" s="25">
        <v>55</v>
      </c>
      <c r="O16" s="25"/>
      <c r="P16" s="25">
        <v>133</v>
      </c>
      <c r="Q16" s="25">
        <v>55</v>
      </c>
      <c r="R16" s="25">
        <v>175</v>
      </c>
      <c r="S16" s="25">
        <v>28</v>
      </c>
      <c r="T16" s="25">
        <v>85</v>
      </c>
      <c r="U16" s="39" t="s">
        <v>37</v>
      </c>
      <c r="V16" s="39" t="s">
        <v>65</v>
      </c>
      <c r="W16" s="26" t="s">
        <v>39</v>
      </c>
    </row>
    <row r="17" s="8" customFormat="1" ht="170" customHeight="1" spans="1:23">
      <c r="A17" s="25">
        <f>IF(C17&lt;&gt;"",MAX($A$8:A16)+1,"")</f>
        <v>9</v>
      </c>
      <c r="B17" s="26" t="s">
        <v>66</v>
      </c>
      <c r="C17" s="26" t="s">
        <v>67</v>
      </c>
      <c r="D17" s="25" t="s">
        <v>31</v>
      </c>
      <c r="E17" s="27" t="s">
        <v>32</v>
      </c>
      <c r="F17" s="28">
        <v>45658</v>
      </c>
      <c r="G17" s="28">
        <v>45991</v>
      </c>
      <c r="H17" s="25" t="s">
        <v>68</v>
      </c>
      <c r="I17" s="25" t="s">
        <v>34</v>
      </c>
      <c r="J17" s="25" t="s">
        <v>35</v>
      </c>
      <c r="K17" s="25" t="s">
        <v>68</v>
      </c>
      <c r="L17" s="25" t="s">
        <v>36</v>
      </c>
      <c r="M17" s="25">
        <v>136</v>
      </c>
      <c r="N17" s="25">
        <v>40</v>
      </c>
      <c r="O17" s="25"/>
      <c r="P17" s="25">
        <v>96</v>
      </c>
      <c r="Q17" s="25">
        <v>40</v>
      </c>
      <c r="R17" s="25">
        <v>130</v>
      </c>
      <c r="S17" s="25">
        <v>20</v>
      </c>
      <c r="T17" s="25">
        <v>71</v>
      </c>
      <c r="U17" s="39" t="s">
        <v>37</v>
      </c>
      <c r="V17" s="39" t="s">
        <v>69</v>
      </c>
      <c r="W17" s="26" t="s">
        <v>39</v>
      </c>
    </row>
    <row r="18" s="8" customFormat="1" ht="170" customHeight="1" spans="1:23">
      <c r="A18" s="25">
        <f>IF(C18&lt;&gt;"",MAX($A$8:A17)+1,"")</f>
        <v>10</v>
      </c>
      <c r="B18" s="26" t="s">
        <v>70</v>
      </c>
      <c r="C18" s="26" t="s">
        <v>67</v>
      </c>
      <c r="D18" s="25" t="s">
        <v>31</v>
      </c>
      <c r="E18" s="27" t="s">
        <v>32</v>
      </c>
      <c r="F18" s="28">
        <v>45658</v>
      </c>
      <c r="G18" s="28">
        <v>45991</v>
      </c>
      <c r="H18" s="25" t="s">
        <v>71</v>
      </c>
      <c r="I18" s="25" t="s">
        <v>34</v>
      </c>
      <c r="J18" s="25" t="s">
        <v>35</v>
      </c>
      <c r="K18" s="25" t="s">
        <v>71</v>
      </c>
      <c r="L18" s="25" t="s">
        <v>36</v>
      </c>
      <c r="M18" s="25">
        <v>136</v>
      </c>
      <c r="N18" s="25">
        <v>40</v>
      </c>
      <c r="O18" s="25"/>
      <c r="P18" s="25">
        <v>96</v>
      </c>
      <c r="Q18" s="25">
        <v>40</v>
      </c>
      <c r="R18" s="25">
        <v>130</v>
      </c>
      <c r="S18" s="25">
        <v>20</v>
      </c>
      <c r="T18" s="25">
        <v>71</v>
      </c>
      <c r="U18" s="39" t="s">
        <v>37</v>
      </c>
      <c r="V18" s="39" t="s">
        <v>69</v>
      </c>
      <c r="W18" s="26" t="s">
        <v>39</v>
      </c>
    </row>
    <row r="19" s="8" customFormat="1" ht="170" customHeight="1" spans="1:23">
      <c r="A19" s="25">
        <f>IF(C19&lt;&gt;"",MAX($A$8:A18)+1,"")</f>
        <v>11</v>
      </c>
      <c r="B19" s="26" t="s">
        <v>72</v>
      </c>
      <c r="C19" s="26" t="s">
        <v>73</v>
      </c>
      <c r="D19" s="25" t="s">
        <v>31</v>
      </c>
      <c r="E19" s="27" t="s">
        <v>32</v>
      </c>
      <c r="F19" s="28">
        <v>45658</v>
      </c>
      <c r="G19" s="28">
        <v>45991</v>
      </c>
      <c r="H19" s="25" t="s">
        <v>74</v>
      </c>
      <c r="I19" s="25" t="s">
        <v>34</v>
      </c>
      <c r="J19" s="25" t="s">
        <v>35</v>
      </c>
      <c r="K19" s="25" t="s">
        <v>74</v>
      </c>
      <c r="L19" s="25" t="s">
        <v>36</v>
      </c>
      <c r="M19" s="25">
        <v>104</v>
      </c>
      <c r="N19" s="25">
        <v>30</v>
      </c>
      <c r="O19" s="25"/>
      <c r="P19" s="25">
        <v>74</v>
      </c>
      <c r="Q19" s="25">
        <v>30</v>
      </c>
      <c r="R19" s="25">
        <v>105</v>
      </c>
      <c r="S19" s="25">
        <v>15</v>
      </c>
      <c r="T19" s="25">
        <v>50</v>
      </c>
      <c r="U19" s="39" t="s">
        <v>37</v>
      </c>
      <c r="V19" s="39" t="s">
        <v>75</v>
      </c>
      <c r="W19" s="26" t="s">
        <v>39</v>
      </c>
    </row>
    <row r="20" s="8" customFormat="1" ht="170" customHeight="1" spans="1:23">
      <c r="A20" s="25">
        <f>IF(C20&lt;&gt;"",MAX($A$8:A19)+1,"")</f>
        <v>12</v>
      </c>
      <c r="B20" s="26" t="s">
        <v>76</v>
      </c>
      <c r="C20" s="26" t="s">
        <v>73</v>
      </c>
      <c r="D20" s="25" t="s">
        <v>31</v>
      </c>
      <c r="E20" s="27" t="s">
        <v>32</v>
      </c>
      <c r="F20" s="28">
        <v>45658</v>
      </c>
      <c r="G20" s="28">
        <v>45991</v>
      </c>
      <c r="H20" s="25" t="s">
        <v>77</v>
      </c>
      <c r="I20" s="25" t="s">
        <v>34</v>
      </c>
      <c r="J20" s="25" t="s">
        <v>35</v>
      </c>
      <c r="K20" s="25" t="s">
        <v>77</v>
      </c>
      <c r="L20" s="25" t="s">
        <v>36</v>
      </c>
      <c r="M20" s="25">
        <v>104</v>
      </c>
      <c r="N20" s="25">
        <v>30</v>
      </c>
      <c r="O20" s="25"/>
      <c r="P20" s="25">
        <v>74</v>
      </c>
      <c r="Q20" s="25">
        <v>30</v>
      </c>
      <c r="R20" s="25">
        <v>105</v>
      </c>
      <c r="S20" s="25">
        <v>15</v>
      </c>
      <c r="T20" s="25">
        <v>50</v>
      </c>
      <c r="U20" s="39" t="s">
        <v>37</v>
      </c>
      <c r="V20" s="39" t="s">
        <v>75</v>
      </c>
      <c r="W20" s="26" t="s">
        <v>39</v>
      </c>
    </row>
    <row r="21" s="7" customFormat="1" ht="100" customHeight="1" spans="1:23">
      <c r="A21" s="5" t="s">
        <v>78</v>
      </c>
      <c r="B21" s="5">
        <f>IMSUB(ROW(A33),ROW(A21))-1</f>
        <v>11</v>
      </c>
      <c r="C21" s="29"/>
      <c r="D21" s="30"/>
      <c r="E21" s="31"/>
      <c r="F21" s="23"/>
      <c r="G21" s="23"/>
      <c r="H21" s="30"/>
      <c r="I21" s="30"/>
      <c r="J21" s="36"/>
      <c r="K21" s="30"/>
      <c r="L21" s="30"/>
      <c r="M21" s="20">
        <f>SUM(N21:P21)</f>
        <v>600.2</v>
      </c>
      <c r="N21" s="20">
        <f t="shared" ref="N21:T21" si="4">SUM(N22:N32)</f>
        <v>600.2</v>
      </c>
      <c r="O21" s="20">
        <f t="shared" si="4"/>
        <v>0</v>
      </c>
      <c r="P21" s="20">
        <f t="shared" si="4"/>
        <v>0</v>
      </c>
      <c r="Q21" s="20">
        <f t="shared" si="4"/>
        <v>294</v>
      </c>
      <c r="R21" s="20">
        <f t="shared" si="4"/>
        <v>742</v>
      </c>
      <c r="S21" s="20">
        <f t="shared" si="4"/>
        <v>203</v>
      </c>
      <c r="T21" s="20">
        <f t="shared" si="4"/>
        <v>503</v>
      </c>
      <c r="U21" s="40"/>
      <c r="V21" s="40"/>
      <c r="W21" s="37"/>
    </row>
    <row r="22" s="9" customFormat="1" ht="160" customHeight="1" spans="1:23">
      <c r="A22" s="32">
        <f>IF(C22&lt;&gt;"",MAX($A$8:A21)+1,"")</f>
        <v>13</v>
      </c>
      <c r="B22" s="33" t="s">
        <v>79</v>
      </c>
      <c r="C22" s="33" t="s">
        <v>80</v>
      </c>
      <c r="D22" s="32" t="s">
        <v>81</v>
      </c>
      <c r="E22" s="34" t="s">
        <v>82</v>
      </c>
      <c r="F22" s="28">
        <v>45658</v>
      </c>
      <c r="G22" s="28">
        <v>45961</v>
      </c>
      <c r="H22" s="32" t="s">
        <v>33</v>
      </c>
      <c r="I22" s="25" t="s">
        <v>34</v>
      </c>
      <c r="J22" s="32" t="s">
        <v>35</v>
      </c>
      <c r="K22" s="32" t="s">
        <v>33</v>
      </c>
      <c r="L22" s="32" t="s">
        <v>36</v>
      </c>
      <c r="M22" s="32">
        <v>56</v>
      </c>
      <c r="N22" s="32">
        <v>56</v>
      </c>
      <c r="O22" s="32"/>
      <c r="P22" s="32"/>
      <c r="Q22" s="32">
        <v>21</v>
      </c>
      <c r="R22" s="32">
        <v>50</v>
      </c>
      <c r="S22" s="32">
        <v>16</v>
      </c>
      <c r="T22" s="32">
        <v>30</v>
      </c>
      <c r="U22" s="40" t="s">
        <v>83</v>
      </c>
      <c r="V22" s="40" t="s">
        <v>84</v>
      </c>
      <c r="W22" s="26" t="s">
        <v>39</v>
      </c>
    </row>
    <row r="23" s="9" customFormat="1" ht="140" customHeight="1" spans="1:23">
      <c r="A23" s="32">
        <f>IF(C23&lt;&gt;"",MAX($A$8:A22)+1,"")</f>
        <v>14</v>
      </c>
      <c r="B23" s="33" t="s">
        <v>85</v>
      </c>
      <c r="C23" s="33" t="s">
        <v>86</v>
      </c>
      <c r="D23" s="32" t="s">
        <v>81</v>
      </c>
      <c r="E23" s="34" t="s">
        <v>82</v>
      </c>
      <c r="F23" s="28">
        <v>45658</v>
      </c>
      <c r="G23" s="28">
        <v>45961</v>
      </c>
      <c r="H23" s="32" t="s">
        <v>46</v>
      </c>
      <c r="I23" s="25" t="s">
        <v>34</v>
      </c>
      <c r="J23" s="32" t="s">
        <v>35</v>
      </c>
      <c r="K23" s="32" t="s">
        <v>46</v>
      </c>
      <c r="L23" s="32" t="s">
        <v>36</v>
      </c>
      <c r="M23" s="32">
        <v>67.2</v>
      </c>
      <c r="N23" s="32">
        <v>67.2</v>
      </c>
      <c r="O23" s="32"/>
      <c r="P23" s="32"/>
      <c r="Q23" s="32">
        <v>35</v>
      </c>
      <c r="R23" s="32">
        <v>70</v>
      </c>
      <c r="S23" s="32">
        <v>18</v>
      </c>
      <c r="T23" s="32">
        <v>32</v>
      </c>
      <c r="U23" s="40" t="s">
        <v>87</v>
      </c>
      <c r="V23" s="40" t="s">
        <v>88</v>
      </c>
      <c r="W23" s="26" t="s">
        <v>39</v>
      </c>
    </row>
    <row r="24" s="9" customFormat="1" ht="160" customHeight="1" spans="1:23">
      <c r="A24" s="32">
        <f>IF(C24&lt;&gt;"",MAX($A$8:A23)+1,"")</f>
        <v>15</v>
      </c>
      <c r="B24" s="33" t="s">
        <v>89</v>
      </c>
      <c r="C24" s="33" t="s">
        <v>90</v>
      </c>
      <c r="D24" s="32" t="s">
        <v>81</v>
      </c>
      <c r="E24" s="34" t="s">
        <v>82</v>
      </c>
      <c r="F24" s="28">
        <v>45658</v>
      </c>
      <c r="G24" s="28">
        <v>45961</v>
      </c>
      <c r="H24" s="32" t="s">
        <v>50</v>
      </c>
      <c r="I24" s="25" t="s">
        <v>34</v>
      </c>
      <c r="J24" s="32" t="s">
        <v>35</v>
      </c>
      <c r="K24" s="32" t="s">
        <v>50</v>
      </c>
      <c r="L24" s="32" t="s">
        <v>36</v>
      </c>
      <c r="M24" s="32">
        <v>42</v>
      </c>
      <c r="N24" s="32">
        <v>42</v>
      </c>
      <c r="O24" s="32"/>
      <c r="P24" s="32"/>
      <c r="Q24" s="32">
        <v>21</v>
      </c>
      <c r="R24" s="32">
        <v>50</v>
      </c>
      <c r="S24" s="32">
        <v>16</v>
      </c>
      <c r="T24" s="32">
        <v>30</v>
      </c>
      <c r="U24" s="40" t="s">
        <v>91</v>
      </c>
      <c r="V24" s="40" t="s">
        <v>92</v>
      </c>
      <c r="W24" s="26" t="s">
        <v>39</v>
      </c>
    </row>
    <row r="25" s="9" customFormat="1" ht="160" customHeight="1" spans="1:23">
      <c r="A25" s="32">
        <f>IF(C25&lt;&gt;"",MAX($A$8:A24)+1,"")</f>
        <v>16</v>
      </c>
      <c r="B25" s="33" t="s">
        <v>93</v>
      </c>
      <c r="C25" s="33" t="s">
        <v>94</v>
      </c>
      <c r="D25" s="32" t="s">
        <v>81</v>
      </c>
      <c r="E25" s="34" t="s">
        <v>82</v>
      </c>
      <c r="F25" s="28">
        <v>45658</v>
      </c>
      <c r="G25" s="28">
        <v>45961</v>
      </c>
      <c r="H25" s="32" t="s">
        <v>64</v>
      </c>
      <c r="I25" s="25" t="s">
        <v>34</v>
      </c>
      <c r="J25" s="32" t="s">
        <v>35</v>
      </c>
      <c r="K25" s="32" t="s">
        <v>64</v>
      </c>
      <c r="L25" s="32" t="s">
        <v>36</v>
      </c>
      <c r="M25" s="32">
        <v>93.8</v>
      </c>
      <c r="N25" s="32">
        <v>93.8</v>
      </c>
      <c r="O25" s="32"/>
      <c r="P25" s="32"/>
      <c r="Q25" s="32">
        <v>41</v>
      </c>
      <c r="R25" s="32">
        <v>112</v>
      </c>
      <c r="S25" s="32">
        <v>35</v>
      </c>
      <c r="T25" s="32">
        <v>76</v>
      </c>
      <c r="U25" s="40" t="s">
        <v>95</v>
      </c>
      <c r="V25" s="40" t="s">
        <v>96</v>
      </c>
      <c r="W25" s="26" t="s">
        <v>39</v>
      </c>
    </row>
    <row r="26" s="9" customFormat="1" ht="160" customHeight="1" spans="1:23">
      <c r="A26" s="32">
        <f>IF(C26&lt;&gt;"",MAX($A$8:A25)+1,"")</f>
        <v>17</v>
      </c>
      <c r="B26" s="33" t="s">
        <v>97</v>
      </c>
      <c r="C26" s="33" t="s">
        <v>98</v>
      </c>
      <c r="D26" s="32" t="s">
        <v>81</v>
      </c>
      <c r="E26" s="34" t="s">
        <v>82</v>
      </c>
      <c r="F26" s="28">
        <v>45658</v>
      </c>
      <c r="G26" s="28">
        <v>45961</v>
      </c>
      <c r="H26" s="32" t="s">
        <v>58</v>
      </c>
      <c r="I26" s="25" t="s">
        <v>34</v>
      </c>
      <c r="J26" s="32" t="s">
        <v>35</v>
      </c>
      <c r="K26" s="32" t="s">
        <v>58</v>
      </c>
      <c r="L26" s="32" t="s">
        <v>36</v>
      </c>
      <c r="M26" s="32">
        <v>25.2</v>
      </c>
      <c r="N26" s="32">
        <v>25.2</v>
      </c>
      <c r="O26" s="32"/>
      <c r="P26" s="32"/>
      <c r="Q26" s="32">
        <v>12</v>
      </c>
      <c r="R26" s="32">
        <v>30</v>
      </c>
      <c r="S26" s="32">
        <v>10</v>
      </c>
      <c r="T26" s="32">
        <v>25</v>
      </c>
      <c r="U26" s="40" t="s">
        <v>99</v>
      </c>
      <c r="V26" s="40" t="s">
        <v>100</v>
      </c>
      <c r="W26" s="26" t="s">
        <v>39</v>
      </c>
    </row>
    <row r="27" s="9" customFormat="1" ht="160" customHeight="1" spans="1:23">
      <c r="A27" s="32">
        <f>IF(C27&lt;&gt;"",MAX($A$8:A26)+1,"")</f>
        <v>18</v>
      </c>
      <c r="B27" s="33" t="s">
        <v>101</v>
      </c>
      <c r="C27" s="33" t="s">
        <v>102</v>
      </c>
      <c r="D27" s="32" t="s">
        <v>81</v>
      </c>
      <c r="E27" s="34" t="s">
        <v>82</v>
      </c>
      <c r="F27" s="28">
        <v>45658</v>
      </c>
      <c r="G27" s="28">
        <v>45961</v>
      </c>
      <c r="H27" s="32" t="s">
        <v>42</v>
      </c>
      <c r="I27" s="25" t="s">
        <v>34</v>
      </c>
      <c r="J27" s="32" t="s">
        <v>35</v>
      </c>
      <c r="K27" s="32" t="s">
        <v>42</v>
      </c>
      <c r="L27" s="32" t="s">
        <v>36</v>
      </c>
      <c r="M27" s="32">
        <v>154</v>
      </c>
      <c r="N27" s="32">
        <v>154</v>
      </c>
      <c r="O27" s="32"/>
      <c r="P27" s="32"/>
      <c r="Q27" s="32">
        <v>70</v>
      </c>
      <c r="R27" s="32">
        <v>200</v>
      </c>
      <c r="S27" s="32">
        <v>45</v>
      </c>
      <c r="T27" s="32">
        <v>150</v>
      </c>
      <c r="U27" s="40" t="s">
        <v>103</v>
      </c>
      <c r="V27" s="40" t="s">
        <v>92</v>
      </c>
      <c r="W27" s="26" t="s">
        <v>39</v>
      </c>
    </row>
    <row r="28" s="9" customFormat="1" ht="160" customHeight="1" spans="1:23">
      <c r="A28" s="32">
        <f>IF(C28&lt;&gt;"",MAX($A$8:A27)+1,"")</f>
        <v>19</v>
      </c>
      <c r="B28" s="33" t="s">
        <v>104</v>
      </c>
      <c r="C28" s="33" t="s">
        <v>105</v>
      </c>
      <c r="D28" s="32" t="s">
        <v>81</v>
      </c>
      <c r="E28" s="34" t="s">
        <v>82</v>
      </c>
      <c r="F28" s="28">
        <v>45658</v>
      </c>
      <c r="G28" s="28">
        <v>45961</v>
      </c>
      <c r="H28" s="32" t="s">
        <v>62</v>
      </c>
      <c r="I28" s="25" t="s">
        <v>34</v>
      </c>
      <c r="J28" s="32" t="s">
        <v>35</v>
      </c>
      <c r="K28" s="32" t="s">
        <v>62</v>
      </c>
      <c r="L28" s="32" t="s">
        <v>36</v>
      </c>
      <c r="M28" s="32">
        <v>38.5</v>
      </c>
      <c r="N28" s="32">
        <v>38.5</v>
      </c>
      <c r="O28" s="32"/>
      <c r="P28" s="32"/>
      <c r="Q28" s="32">
        <v>18</v>
      </c>
      <c r="R28" s="32">
        <v>40</v>
      </c>
      <c r="S28" s="32">
        <v>10</v>
      </c>
      <c r="T28" s="32">
        <v>22</v>
      </c>
      <c r="U28" s="40" t="s">
        <v>106</v>
      </c>
      <c r="V28" s="40" t="s">
        <v>107</v>
      </c>
      <c r="W28" s="26" t="s">
        <v>39</v>
      </c>
    </row>
    <row r="29" s="9" customFormat="1" ht="160" customHeight="1" spans="1:23">
      <c r="A29" s="32">
        <f>IF(C29&lt;&gt;"",MAX($A$8:A28)+1,"")</f>
        <v>20</v>
      </c>
      <c r="B29" s="33" t="s">
        <v>108</v>
      </c>
      <c r="C29" s="33" t="s">
        <v>109</v>
      </c>
      <c r="D29" s="32" t="s">
        <v>81</v>
      </c>
      <c r="E29" s="34" t="s">
        <v>82</v>
      </c>
      <c r="F29" s="28">
        <v>45658</v>
      </c>
      <c r="G29" s="28">
        <v>45961</v>
      </c>
      <c r="H29" s="32" t="s">
        <v>68</v>
      </c>
      <c r="I29" s="25" t="s">
        <v>34</v>
      </c>
      <c r="J29" s="32" t="s">
        <v>35</v>
      </c>
      <c r="K29" s="32" t="s">
        <v>68</v>
      </c>
      <c r="L29" s="32" t="s">
        <v>36</v>
      </c>
      <c r="M29" s="32">
        <v>14</v>
      </c>
      <c r="N29" s="32">
        <v>14</v>
      </c>
      <c r="O29" s="32"/>
      <c r="P29" s="32"/>
      <c r="Q29" s="32">
        <v>6</v>
      </c>
      <c r="R29" s="32">
        <v>18</v>
      </c>
      <c r="S29" s="32">
        <v>3</v>
      </c>
      <c r="T29" s="32">
        <v>10</v>
      </c>
      <c r="U29" s="40" t="s">
        <v>110</v>
      </c>
      <c r="V29" s="40" t="s">
        <v>111</v>
      </c>
      <c r="W29" s="26" t="s">
        <v>39</v>
      </c>
    </row>
    <row r="30" s="9" customFormat="1" ht="160" customHeight="1" spans="1:23">
      <c r="A30" s="32">
        <f>IF(C30&lt;&gt;"",MAX($A$8:A29)+1,"")</f>
        <v>21</v>
      </c>
      <c r="B30" s="33" t="s">
        <v>112</v>
      </c>
      <c r="C30" s="33" t="s">
        <v>113</v>
      </c>
      <c r="D30" s="32" t="s">
        <v>81</v>
      </c>
      <c r="E30" s="34" t="s">
        <v>82</v>
      </c>
      <c r="F30" s="28">
        <v>45658</v>
      </c>
      <c r="G30" s="28">
        <v>45961</v>
      </c>
      <c r="H30" s="32" t="s">
        <v>74</v>
      </c>
      <c r="I30" s="25" t="s">
        <v>34</v>
      </c>
      <c r="J30" s="32" t="s">
        <v>35</v>
      </c>
      <c r="K30" s="32" t="s">
        <v>74</v>
      </c>
      <c r="L30" s="32" t="s">
        <v>36</v>
      </c>
      <c r="M30" s="32">
        <v>21</v>
      </c>
      <c r="N30" s="32">
        <v>21</v>
      </c>
      <c r="O30" s="32"/>
      <c r="P30" s="32"/>
      <c r="Q30" s="32">
        <v>12</v>
      </c>
      <c r="R30" s="32">
        <v>36</v>
      </c>
      <c r="S30" s="32">
        <v>8</v>
      </c>
      <c r="T30" s="32">
        <v>28</v>
      </c>
      <c r="U30" s="40" t="s">
        <v>114</v>
      </c>
      <c r="V30" s="40" t="s">
        <v>115</v>
      </c>
      <c r="W30" s="26" t="s">
        <v>39</v>
      </c>
    </row>
    <row r="31" s="9" customFormat="1" ht="160" customHeight="1" spans="1:23">
      <c r="A31" s="32">
        <f>IF(C31&lt;&gt;"",MAX($A$8:A30)+1,"")</f>
        <v>22</v>
      </c>
      <c r="B31" s="33" t="s">
        <v>116</v>
      </c>
      <c r="C31" s="33" t="s">
        <v>117</v>
      </c>
      <c r="D31" s="32" t="s">
        <v>81</v>
      </c>
      <c r="E31" s="34" t="s">
        <v>82</v>
      </c>
      <c r="F31" s="28">
        <v>45658</v>
      </c>
      <c r="G31" s="28">
        <v>45961</v>
      </c>
      <c r="H31" s="32" t="s">
        <v>71</v>
      </c>
      <c r="I31" s="25" t="s">
        <v>34</v>
      </c>
      <c r="J31" s="32" t="s">
        <v>35</v>
      </c>
      <c r="K31" s="32" t="s">
        <v>71</v>
      </c>
      <c r="L31" s="32" t="s">
        <v>36</v>
      </c>
      <c r="M31" s="32">
        <v>52.5</v>
      </c>
      <c r="N31" s="32">
        <v>52.5</v>
      </c>
      <c r="O31" s="32"/>
      <c r="P31" s="32"/>
      <c r="Q31" s="32">
        <v>26</v>
      </c>
      <c r="R31" s="32">
        <v>60</v>
      </c>
      <c r="S31" s="32">
        <v>18</v>
      </c>
      <c r="T31" s="32">
        <v>45</v>
      </c>
      <c r="U31" s="40" t="s">
        <v>118</v>
      </c>
      <c r="V31" s="40" t="s">
        <v>119</v>
      </c>
      <c r="W31" s="26" t="s">
        <v>39</v>
      </c>
    </row>
    <row r="32" s="9" customFormat="1" ht="200" customHeight="1" spans="1:23">
      <c r="A32" s="32">
        <f>IF(C32&lt;&gt;"",MAX($A$8:A31)+1,"")</f>
        <v>23</v>
      </c>
      <c r="B32" s="33" t="s">
        <v>120</v>
      </c>
      <c r="C32" s="33" t="s">
        <v>121</v>
      </c>
      <c r="D32" s="32" t="s">
        <v>81</v>
      </c>
      <c r="E32" s="34" t="s">
        <v>82</v>
      </c>
      <c r="F32" s="28">
        <v>45658</v>
      </c>
      <c r="G32" s="28">
        <v>45961</v>
      </c>
      <c r="H32" s="32" t="s">
        <v>122</v>
      </c>
      <c r="I32" s="25" t="s">
        <v>34</v>
      </c>
      <c r="J32" s="32" t="s">
        <v>35</v>
      </c>
      <c r="K32" s="32" t="s">
        <v>123</v>
      </c>
      <c r="L32" s="32" t="s">
        <v>36</v>
      </c>
      <c r="M32" s="32">
        <v>36</v>
      </c>
      <c r="N32" s="32">
        <v>36</v>
      </c>
      <c r="O32" s="32"/>
      <c r="P32" s="32"/>
      <c r="Q32" s="32">
        <v>32</v>
      </c>
      <c r="R32" s="32">
        <v>76</v>
      </c>
      <c r="S32" s="32">
        <v>24</v>
      </c>
      <c r="T32" s="32">
        <v>55</v>
      </c>
      <c r="U32" s="40" t="s">
        <v>124</v>
      </c>
      <c r="V32" s="40" t="s">
        <v>125</v>
      </c>
      <c r="W32" s="26" t="s">
        <v>39</v>
      </c>
    </row>
    <row r="33" s="7" customFormat="1" ht="100" customHeight="1" spans="1:23">
      <c r="A33" s="5" t="s">
        <v>126</v>
      </c>
      <c r="B33" s="5">
        <f>IMSUB(ROW(A45),ROW(A33))-1</f>
        <v>11</v>
      </c>
      <c r="C33" s="6"/>
      <c r="D33" s="5"/>
      <c r="E33" s="22"/>
      <c r="F33" s="23"/>
      <c r="G33" s="23"/>
      <c r="H33" s="5"/>
      <c r="I33" s="5"/>
      <c r="J33" s="5"/>
      <c r="K33" s="5"/>
      <c r="L33" s="5"/>
      <c r="M33" s="20">
        <f>SUM(N33:P33)</f>
        <v>423.36</v>
      </c>
      <c r="N33" s="20">
        <f t="shared" ref="N33:T33" si="5">SUM(N34:N44)</f>
        <v>423.36</v>
      </c>
      <c r="O33" s="20">
        <f t="shared" si="5"/>
        <v>0</v>
      </c>
      <c r="P33" s="20">
        <f t="shared" si="5"/>
        <v>0</v>
      </c>
      <c r="Q33" s="20">
        <f t="shared" si="5"/>
        <v>217</v>
      </c>
      <c r="R33" s="20">
        <f t="shared" si="5"/>
        <v>618</v>
      </c>
      <c r="S33" s="20">
        <f t="shared" si="5"/>
        <v>69</v>
      </c>
      <c r="T33" s="20">
        <f t="shared" si="5"/>
        <v>195</v>
      </c>
      <c r="U33" s="41"/>
      <c r="V33" s="40"/>
      <c r="W33" s="37"/>
    </row>
    <row r="34" s="10" customFormat="1" ht="200" customHeight="1" spans="1:23">
      <c r="A34" s="32">
        <f>IF(C34&lt;&gt;"",MAX($A$8:A33)+1,"")</f>
        <v>24</v>
      </c>
      <c r="B34" s="33" t="s">
        <v>127</v>
      </c>
      <c r="C34" s="33" t="s">
        <v>128</v>
      </c>
      <c r="D34" s="34" t="s">
        <v>81</v>
      </c>
      <c r="E34" s="34" t="s">
        <v>129</v>
      </c>
      <c r="F34" s="28">
        <v>45658</v>
      </c>
      <c r="G34" s="28">
        <v>45899</v>
      </c>
      <c r="H34" s="32" t="s">
        <v>33</v>
      </c>
      <c r="I34" s="25" t="s">
        <v>34</v>
      </c>
      <c r="J34" s="32" t="s">
        <v>35</v>
      </c>
      <c r="K34" s="32" t="s">
        <v>33</v>
      </c>
      <c r="L34" s="32" t="s">
        <v>36</v>
      </c>
      <c r="M34" s="25">
        <v>40.98</v>
      </c>
      <c r="N34" s="25">
        <v>40.98</v>
      </c>
      <c r="O34" s="32"/>
      <c r="P34" s="32"/>
      <c r="Q34" s="32">
        <v>22</v>
      </c>
      <c r="R34" s="32">
        <v>62</v>
      </c>
      <c r="S34" s="32">
        <v>7</v>
      </c>
      <c r="T34" s="32">
        <v>20</v>
      </c>
      <c r="U34" s="33" t="s">
        <v>130</v>
      </c>
      <c r="V34" s="33" t="s">
        <v>131</v>
      </c>
      <c r="W34" s="26" t="s">
        <v>39</v>
      </c>
    </row>
    <row r="35" s="10" customFormat="1" ht="200" customHeight="1" spans="1:23">
      <c r="A35" s="32">
        <f>IF(C35&lt;&gt;"",MAX($A$8:A34)+1,"")</f>
        <v>25</v>
      </c>
      <c r="B35" s="33" t="s">
        <v>132</v>
      </c>
      <c r="C35" s="33" t="s">
        <v>133</v>
      </c>
      <c r="D35" s="34" t="s">
        <v>81</v>
      </c>
      <c r="E35" s="34" t="s">
        <v>129</v>
      </c>
      <c r="F35" s="28">
        <v>45658</v>
      </c>
      <c r="G35" s="28">
        <v>45899</v>
      </c>
      <c r="H35" s="32" t="s">
        <v>46</v>
      </c>
      <c r="I35" s="25" t="s">
        <v>34</v>
      </c>
      <c r="J35" s="32" t="s">
        <v>35</v>
      </c>
      <c r="K35" s="32" t="s">
        <v>46</v>
      </c>
      <c r="L35" s="32" t="s">
        <v>36</v>
      </c>
      <c r="M35" s="25">
        <v>60</v>
      </c>
      <c r="N35" s="25">
        <v>60</v>
      </c>
      <c r="O35" s="32"/>
      <c r="P35" s="32"/>
      <c r="Q35" s="32">
        <v>30</v>
      </c>
      <c r="R35" s="32">
        <v>84</v>
      </c>
      <c r="S35" s="32">
        <v>9</v>
      </c>
      <c r="T35" s="32">
        <v>26</v>
      </c>
      <c r="U35" s="40" t="s">
        <v>130</v>
      </c>
      <c r="V35" s="40" t="s">
        <v>134</v>
      </c>
      <c r="W35" s="26" t="s">
        <v>39</v>
      </c>
    </row>
    <row r="36" s="10" customFormat="1" ht="200" customHeight="1" spans="1:23">
      <c r="A36" s="32">
        <f>IF(C36&lt;&gt;"",MAX($A$8:A35)+1,"")</f>
        <v>26</v>
      </c>
      <c r="B36" s="33" t="s">
        <v>135</v>
      </c>
      <c r="C36" s="33" t="s">
        <v>136</v>
      </c>
      <c r="D36" s="34" t="s">
        <v>81</v>
      </c>
      <c r="E36" s="34" t="s">
        <v>129</v>
      </c>
      <c r="F36" s="28">
        <v>45658</v>
      </c>
      <c r="G36" s="28">
        <v>45899</v>
      </c>
      <c r="H36" s="32" t="s">
        <v>50</v>
      </c>
      <c r="I36" s="25" t="s">
        <v>34</v>
      </c>
      <c r="J36" s="32" t="s">
        <v>35</v>
      </c>
      <c r="K36" s="32" t="s">
        <v>50</v>
      </c>
      <c r="L36" s="32" t="s">
        <v>36</v>
      </c>
      <c r="M36" s="25">
        <v>42.39</v>
      </c>
      <c r="N36" s="25">
        <v>42.39</v>
      </c>
      <c r="O36" s="32"/>
      <c r="P36" s="32"/>
      <c r="Q36" s="32">
        <v>22</v>
      </c>
      <c r="R36" s="32">
        <v>67</v>
      </c>
      <c r="S36" s="32">
        <v>7</v>
      </c>
      <c r="T36" s="32">
        <v>20</v>
      </c>
      <c r="U36" s="33" t="s">
        <v>130</v>
      </c>
      <c r="V36" s="33" t="s">
        <v>137</v>
      </c>
      <c r="W36" s="26" t="s">
        <v>39</v>
      </c>
    </row>
    <row r="37" s="10" customFormat="1" ht="160" customHeight="1" spans="1:23">
      <c r="A37" s="32">
        <f>IF(C37&lt;&gt;"",MAX($A$8:A36)+1,"")</f>
        <v>27</v>
      </c>
      <c r="B37" s="33" t="s">
        <v>138</v>
      </c>
      <c r="C37" s="33" t="s">
        <v>139</v>
      </c>
      <c r="D37" s="34" t="s">
        <v>81</v>
      </c>
      <c r="E37" s="34" t="s">
        <v>129</v>
      </c>
      <c r="F37" s="28">
        <v>45658</v>
      </c>
      <c r="G37" s="28">
        <v>45899</v>
      </c>
      <c r="H37" s="32" t="s">
        <v>64</v>
      </c>
      <c r="I37" s="25" t="s">
        <v>34</v>
      </c>
      <c r="J37" s="32" t="s">
        <v>35</v>
      </c>
      <c r="K37" s="32" t="s">
        <v>64</v>
      </c>
      <c r="L37" s="32" t="s">
        <v>36</v>
      </c>
      <c r="M37" s="25">
        <v>24</v>
      </c>
      <c r="N37" s="25">
        <v>24</v>
      </c>
      <c r="O37" s="32"/>
      <c r="P37" s="32"/>
      <c r="Q37" s="32">
        <v>12</v>
      </c>
      <c r="R37" s="32">
        <v>34</v>
      </c>
      <c r="S37" s="32">
        <v>4</v>
      </c>
      <c r="T37" s="32">
        <v>12</v>
      </c>
      <c r="U37" s="33" t="s">
        <v>130</v>
      </c>
      <c r="V37" s="33" t="s">
        <v>140</v>
      </c>
      <c r="W37" s="26" t="s">
        <v>39</v>
      </c>
    </row>
    <row r="38" s="10" customFormat="1" ht="160" customHeight="1" spans="1:23">
      <c r="A38" s="32">
        <f>IF(C38&lt;&gt;"",MAX($A$8:A37)+1,"")</f>
        <v>28</v>
      </c>
      <c r="B38" s="33" t="s">
        <v>141</v>
      </c>
      <c r="C38" s="33" t="s">
        <v>142</v>
      </c>
      <c r="D38" s="34" t="s">
        <v>81</v>
      </c>
      <c r="E38" s="34" t="s">
        <v>129</v>
      </c>
      <c r="F38" s="28">
        <v>45658</v>
      </c>
      <c r="G38" s="28">
        <v>45899</v>
      </c>
      <c r="H38" s="32" t="s">
        <v>77</v>
      </c>
      <c r="I38" s="25" t="s">
        <v>34</v>
      </c>
      <c r="J38" s="32" t="s">
        <v>35</v>
      </c>
      <c r="K38" s="32" t="s">
        <v>77</v>
      </c>
      <c r="L38" s="32" t="s">
        <v>36</v>
      </c>
      <c r="M38" s="25">
        <v>56.97</v>
      </c>
      <c r="N38" s="25">
        <v>56.97</v>
      </c>
      <c r="O38" s="32"/>
      <c r="P38" s="32"/>
      <c r="Q38" s="32">
        <v>29</v>
      </c>
      <c r="R38" s="32">
        <v>82</v>
      </c>
      <c r="S38" s="32">
        <v>9</v>
      </c>
      <c r="T38" s="32">
        <v>26</v>
      </c>
      <c r="U38" s="33" t="s">
        <v>130</v>
      </c>
      <c r="V38" s="33" t="s">
        <v>143</v>
      </c>
      <c r="W38" s="26" t="s">
        <v>39</v>
      </c>
    </row>
    <row r="39" s="10" customFormat="1" ht="200" customHeight="1" spans="1:23">
      <c r="A39" s="32">
        <f>IF(C39&lt;&gt;"",MAX($A$8:A38)+1,"")</f>
        <v>29</v>
      </c>
      <c r="B39" s="33" t="s">
        <v>144</v>
      </c>
      <c r="C39" s="33" t="s">
        <v>145</v>
      </c>
      <c r="D39" s="34" t="s">
        <v>81</v>
      </c>
      <c r="E39" s="34" t="s">
        <v>129</v>
      </c>
      <c r="F39" s="28">
        <v>45658</v>
      </c>
      <c r="G39" s="28">
        <v>45899</v>
      </c>
      <c r="H39" s="32" t="s">
        <v>62</v>
      </c>
      <c r="I39" s="25" t="s">
        <v>34</v>
      </c>
      <c r="J39" s="32" t="s">
        <v>35</v>
      </c>
      <c r="K39" s="32" t="s">
        <v>62</v>
      </c>
      <c r="L39" s="32" t="s">
        <v>36</v>
      </c>
      <c r="M39" s="25">
        <v>43.83</v>
      </c>
      <c r="N39" s="25">
        <v>43.83</v>
      </c>
      <c r="O39" s="32"/>
      <c r="P39" s="32"/>
      <c r="Q39" s="32">
        <v>22</v>
      </c>
      <c r="R39" s="32">
        <v>62</v>
      </c>
      <c r="S39" s="32">
        <v>7</v>
      </c>
      <c r="T39" s="32">
        <v>20</v>
      </c>
      <c r="U39" s="33" t="s">
        <v>130</v>
      </c>
      <c r="V39" s="33" t="s">
        <v>146</v>
      </c>
      <c r="W39" s="26" t="s">
        <v>39</v>
      </c>
    </row>
    <row r="40" s="10" customFormat="1" ht="160" customHeight="1" spans="1:23">
      <c r="A40" s="32">
        <f>IF(C40&lt;&gt;"",MAX($A$8:A39)+1,"")</f>
        <v>30</v>
      </c>
      <c r="B40" s="33" t="s">
        <v>147</v>
      </c>
      <c r="C40" s="33" t="s">
        <v>148</v>
      </c>
      <c r="D40" s="34" t="s">
        <v>81</v>
      </c>
      <c r="E40" s="34" t="s">
        <v>129</v>
      </c>
      <c r="F40" s="28">
        <v>45658</v>
      </c>
      <c r="G40" s="28">
        <v>45899</v>
      </c>
      <c r="H40" s="32" t="s">
        <v>68</v>
      </c>
      <c r="I40" s="25" t="s">
        <v>34</v>
      </c>
      <c r="J40" s="32" t="s">
        <v>35</v>
      </c>
      <c r="K40" s="32" t="s">
        <v>68</v>
      </c>
      <c r="L40" s="32" t="s">
        <v>36</v>
      </c>
      <c r="M40" s="25">
        <v>27</v>
      </c>
      <c r="N40" s="25">
        <v>27</v>
      </c>
      <c r="O40" s="32"/>
      <c r="P40" s="32"/>
      <c r="Q40" s="32">
        <v>14</v>
      </c>
      <c r="R40" s="32">
        <v>40</v>
      </c>
      <c r="S40" s="32">
        <v>5</v>
      </c>
      <c r="T40" s="32">
        <f>S40*2.8</f>
        <v>14</v>
      </c>
      <c r="U40" s="33" t="s">
        <v>130</v>
      </c>
      <c r="V40" s="33" t="s">
        <v>149</v>
      </c>
      <c r="W40" s="26" t="s">
        <v>39</v>
      </c>
    </row>
    <row r="41" s="10" customFormat="1" ht="160" customHeight="1" spans="1:23">
      <c r="A41" s="32">
        <f>IF(C41&lt;&gt;"",MAX($A$8:A40)+1,"")</f>
        <v>31</v>
      </c>
      <c r="B41" s="33" t="s">
        <v>150</v>
      </c>
      <c r="C41" s="33" t="s">
        <v>151</v>
      </c>
      <c r="D41" s="34" t="s">
        <v>81</v>
      </c>
      <c r="E41" s="34" t="s">
        <v>129</v>
      </c>
      <c r="F41" s="28">
        <v>45658</v>
      </c>
      <c r="G41" s="28">
        <v>45899</v>
      </c>
      <c r="H41" s="32" t="s">
        <v>74</v>
      </c>
      <c r="I41" s="25" t="s">
        <v>34</v>
      </c>
      <c r="J41" s="32" t="s">
        <v>35</v>
      </c>
      <c r="K41" s="32" t="s">
        <v>74</v>
      </c>
      <c r="L41" s="32" t="s">
        <v>36</v>
      </c>
      <c r="M41" s="25">
        <v>27.9</v>
      </c>
      <c r="N41" s="25">
        <v>27.9</v>
      </c>
      <c r="O41" s="32"/>
      <c r="P41" s="32"/>
      <c r="Q41" s="32">
        <v>14</v>
      </c>
      <c r="R41" s="32">
        <v>40</v>
      </c>
      <c r="S41" s="32">
        <v>5</v>
      </c>
      <c r="T41" s="32">
        <v>14</v>
      </c>
      <c r="U41" s="33" t="s">
        <v>130</v>
      </c>
      <c r="V41" s="33" t="s">
        <v>152</v>
      </c>
      <c r="W41" s="26" t="s">
        <v>39</v>
      </c>
    </row>
    <row r="42" s="10" customFormat="1" ht="160" customHeight="1" spans="1:23">
      <c r="A42" s="32">
        <f>IF(C42&lt;&gt;"",MAX($A$8:A41)+1,"")</f>
        <v>32</v>
      </c>
      <c r="B42" s="33" t="s">
        <v>153</v>
      </c>
      <c r="C42" s="33" t="s">
        <v>154</v>
      </c>
      <c r="D42" s="34" t="s">
        <v>81</v>
      </c>
      <c r="E42" s="34" t="s">
        <v>129</v>
      </c>
      <c r="F42" s="28">
        <v>45658</v>
      </c>
      <c r="G42" s="28">
        <v>45899</v>
      </c>
      <c r="H42" s="32" t="s">
        <v>54</v>
      </c>
      <c r="I42" s="25" t="s">
        <v>34</v>
      </c>
      <c r="J42" s="32" t="s">
        <v>35</v>
      </c>
      <c r="K42" s="32" t="s">
        <v>54</v>
      </c>
      <c r="L42" s="32" t="s">
        <v>36</v>
      </c>
      <c r="M42" s="25">
        <v>25.23</v>
      </c>
      <c r="N42" s="25">
        <v>25.23</v>
      </c>
      <c r="O42" s="32"/>
      <c r="P42" s="32"/>
      <c r="Q42" s="32">
        <v>13</v>
      </c>
      <c r="R42" s="32">
        <v>37</v>
      </c>
      <c r="S42" s="32">
        <v>4</v>
      </c>
      <c r="T42" s="32">
        <v>10</v>
      </c>
      <c r="U42" s="33" t="s">
        <v>130</v>
      </c>
      <c r="V42" s="33" t="s">
        <v>155</v>
      </c>
      <c r="W42" s="26" t="s">
        <v>39</v>
      </c>
    </row>
    <row r="43" s="10" customFormat="1" ht="160" customHeight="1" spans="1:23">
      <c r="A43" s="32">
        <f>IF(C43&lt;&gt;"",MAX($A$8:A42)+1,"")</f>
        <v>33</v>
      </c>
      <c r="B43" s="33" t="s">
        <v>156</v>
      </c>
      <c r="C43" s="33" t="s">
        <v>157</v>
      </c>
      <c r="D43" s="34" t="s">
        <v>81</v>
      </c>
      <c r="E43" s="34" t="s">
        <v>129</v>
      </c>
      <c r="F43" s="28" t="s">
        <v>158</v>
      </c>
      <c r="G43" s="28">
        <v>45899</v>
      </c>
      <c r="H43" s="32" t="s">
        <v>71</v>
      </c>
      <c r="I43" s="25" t="s">
        <v>34</v>
      </c>
      <c r="J43" s="32" t="s">
        <v>35</v>
      </c>
      <c r="K43" s="32" t="s">
        <v>71</v>
      </c>
      <c r="L43" s="32" t="s">
        <v>36</v>
      </c>
      <c r="M43" s="25">
        <v>24.06</v>
      </c>
      <c r="N43" s="25">
        <v>24.06</v>
      </c>
      <c r="O43" s="32"/>
      <c r="P43" s="32"/>
      <c r="Q43" s="32">
        <v>13</v>
      </c>
      <c r="R43" s="32">
        <v>37</v>
      </c>
      <c r="S43" s="32">
        <v>4</v>
      </c>
      <c r="T43" s="32">
        <v>11</v>
      </c>
      <c r="U43" s="33" t="s">
        <v>130</v>
      </c>
      <c r="V43" s="33" t="s">
        <v>159</v>
      </c>
      <c r="W43" s="26" t="s">
        <v>39</v>
      </c>
    </row>
    <row r="44" s="10" customFormat="1" ht="160" customHeight="1" spans="1:23">
      <c r="A44" s="32">
        <f>IF(C44&lt;&gt;"",MAX($A$8:A43)+1,"")</f>
        <v>34</v>
      </c>
      <c r="B44" s="33" t="s">
        <v>160</v>
      </c>
      <c r="C44" s="33" t="s">
        <v>161</v>
      </c>
      <c r="D44" s="34" t="s">
        <v>81</v>
      </c>
      <c r="E44" s="34" t="s">
        <v>129</v>
      </c>
      <c r="F44" s="28" t="s">
        <v>158</v>
      </c>
      <c r="G44" s="28">
        <v>45899</v>
      </c>
      <c r="H44" s="32" t="s">
        <v>42</v>
      </c>
      <c r="I44" s="25" t="s">
        <v>34</v>
      </c>
      <c r="J44" s="32" t="s">
        <v>35</v>
      </c>
      <c r="K44" s="32" t="s">
        <v>42</v>
      </c>
      <c r="L44" s="32" t="s">
        <v>36</v>
      </c>
      <c r="M44" s="25">
        <v>51</v>
      </c>
      <c r="N44" s="25">
        <v>51</v>
      </c>
      <c r="O44" s="32"/>
      <c r="P44" s="32"/>
      <c r="Q44" s="32">
        <v>26</v>
      </c>
      <c r="R44" s="32">
        <v>73</v>
      </c>
      <c r="S44" s="32">
        <v>8</v>
      </c>
      <c r="T44" s="32">
        <v>22</v>
      </c>
      <c r="U44" s="33" t="s">
        <v>130</v>
      </c>
      <c r="V44" s="33" t="s">
        <v>162</v>
      </c>
      <c r="W44" s="26" t="s">
        <v>39</v>
      </c>
    </row>
    <row r="45" s="7" customFormat="1" ht="100" customHeight="1" spans="1:23">
      <c r="A45" s="20" t="s">
        <v>163</v>
      </c>
      <c r="B45" s="5">
        <f>IMSUB(ROW(A57),ROW(A45))-1</f>
        <v>11</v>
      </c>
      <c r="C45" s="6"/>
      <c r="D45" s="5"/>
      <c r="E45" s="22"/>
      <c r="F45" s="23"/>
      <c r="G45" s="23"/>
      <c r="H45" s="5"/>
      <c r="I45" s="5"/>
      <c r="J45" s="5"/>
      <c r="K45" s="5"/>
      <c r="L45" s="5"/>
      <c r="M45" s="20">
        <f>SUM(N45:P45)</f>
        <v>2085</v>
      </c>
      <c r="N45" s="20">
        <f t="shared" ref="N45:T45" si="6">SUM(N46:N56)</f>
        <v>230</v>
      </c>
      <c r="O45" s="20">
        <f t="shared" si="6"/>
        <v>0</v>
      </c>
      <c r="P45" s="20">
        <f t="shared" si="6"/>
        <v>1855</v>
      </c>
      <c r="Q45" s="20">
        <f t="shared" si="6"/>
        <v>114</v>
      </c>
      <c r="R45" s="20">
        <f t="shared" si="6"/>
        <v>298</v>
      </c>
      <c r="S45" s="20">
        <f t="shared" si="6"/>
        <v>44</v>
      </c>
      <c r="T45" s="20">
        <f t="shared" si="6"/>
        <v>110</v>
      </c>
      <c r="U45" s="41"/>
      <c r="V45" s="40"/>
      <c r="W45" s="37"/>
    </row>
    <row r="46" s="8" customFormat="1" ht="140" customHeight="1" spans="1:23">
      <c r="A46" s="25">
        <f>IF(C46&lt;&gt;"",MAX($A$8:A45)+1,"")</f>
        <v>35</v>
      </c>
      <c r="B46" s="26" t="s">
        <v>164</v>
      </c>
      <c r="C46" s="26" t="s">
        <v>165</v>
      </c>
      <c r="D46" s="25" t="s">
        <v>81</v>
      </c>
      <c r="E46" s="27" t="s">
        <v>166</v>
      </c>
      <c r="F46" s="28">
        <v>45717</v>
      </c>
      <c r="G46" s="28">
        <v>45991</v>
      </c>
      <c r="H46" s="25" t="s">
        <v>33</v>
      </c>
      <c r="I46" s="25" t="s">
        <v>34</v>
      </c>
      <c r="J46" s="25" t="s">
        <v>35</v>
      </c>
      <c r="K46" s="25" t="s">
        <v>33</v>
      </c>
      <c r="L46" s="25" t="s">
        <v>167</v>
      </c>
      <c r="M46" s="25">
        <v>90</v>
      </c>
      <c r="N46" s="25">
        <v>30</v>
      </c>
      <c r="O46" s="25"/>
      <c r="P46" s="25">
        <v>60</v>
      </c>
      <c r="Q46" s="25">
        <v>15</v>
      </c>
      <c r="R46" s="25">
        <v>37</v>
      </c>
      <c r="S46" s="25">
        <v>5</v>
      </c>
      <c r="T46" s="25">
        <v>13</v>
      </c>
      <c r="U46" s="39" t="s">
        <v>168</v>
      </c>
      <c r="V46" s="39" t="s">
        <v>169</v>
      </c>
      <c r="W46" s="26" t="s">
        <v>39</v>
      </c>
    </row>
    <row r="47" s="8" customFormat="1" ht="140" customHeight="1" spans="1:23">
      <c r="A47" s="25">
        <f>IF(C47&lt;&gt;"",MAX($A$8:A46)+1,"")</f>
        <v>36</v>
      </c>
      <c r="B47" s="26" t="s">
        <v>170</v>
      </c>
      <c r="C47" s="26" t="s">
        <v>171</v>
      </c>
      <c r="D47" s="25" t="s">
        <v>81</v>
      </c>
      <c r="E47" s="27" t="s">
        <v>166</v>
      </c>
      <c r="F47" s="28">
        <v>45717</v>
      </c>
      <c r="G47" s="28">
        <v>45991</v>
      </c>
      <c r="H47" s="25" t="s">
        <v>33</v>
      </c>
      <c r="I47" s="25" t="s">
        <v>34</v>
      </c>
      <c r="J47" s="25" t="s">
        <v>35</v>
      </c>
      <c r="K47" s="25" t="s">
        <v>33</v>
      </c>
      <c r="L47" s="25" t="s">
        <v>172</v>
      </c>
      <c r="M47" s="25">
        <v>30</v>
      </c>
      <c r="N47" s="25">
        <v>10</v>
      </c>
      <c r="O47" s="25"/>
      <c r="P47" s="25">
        <v>20</v>
      </c>
      <c r="Q47" s="25">
        <v>5</v>
      </c>
      <c r="R47" s="25">
        <v>13</v>
      </c>
      <c r="S47" s="25">
        <v>3</v>
      </c>
      <c r="T47" s="25">
        <v>7</v>
      </c>
      <c r="U47" s="39" t="s">
        <v>168</v>
      </c>
      <c r="V47" s="39" t="s">
        <v>173</v>
      </c>
      <c r="W47" s="26" t="s">
        <v>39</v>
      </c>
    </row>
    <row r="48" s="8" customFormat="1" ht="140" customHeight="1" spans="1:23">
      <c r="A48" s="25">
        <f>IF(C48&lt;&gt;"",MAX($A$8:A47)+1,"")</f>
        <v>37</v>
      </c>
      <c r="B48" s="26" t="s">
        <v>174</v>
      </c>
      <c r="C48" s="26" t="s">
        <v>175</v>
      </c>
      <c r="D48" s="25" t="s">
        <v>176</v>
      </c>
      <c r="E48" s="27" t="s">
        <v>166</v>
      </c>
      <c r="F48" s="28">
        <v>45717</v>
      </c>
      <c r="G48" s="28">
        <v>45991</v>
      </c>
      <c r="H48" s="25" t="s">
        <v>58</v>
      </c>
      <c r="I48" s="25" t="s">
        <v>34</v>
      </c>
      <c r="J48" s="25" t="s">
        <v>35</v>
      </c>
      <c r="K48" s="25" t="s">
        <v>58</v>
      </c>
      <c r="L48" s="25" t="s">
        <v>177</v>
      </c>
      <c r="M48" s="25">
        <v>90</v>
      </c>
      <c r="N48" s="25">
        <v>30</v>
      </c>
      <c r="O48" s="25"/>
      <c r="P48" s="25">
        <v>60</v>
      </c>
      <c r="Q48" s="25">
        <v>15</v>
      </c>
      <c r="R48" s="25">
        <v>37</v>
      </c>
      <c r="S48" s="25">
        <v>5</v>
      </c>
      <c r="T48" s="25">
        <v>13</v>
      </c>
      <c r="U48" s="39" t="s">
        <v>168</v>
      </c>
      <c r="V48" s="39" t="s">
        <v>169</v>
      </c>
      <c r="W48" s="26" t="s">
        <v>39</v>
      </c>
    </row>
    <row r="49" s="8" customFormat="1" ht="155" customHeight="1" spans="1:23">
      <c r="A49" s="25">
        <f>IF(C49&lt;&gt;"",MAX($A$8:A48)+1,"")</f>
        <v>38</v>
      </c>
      <c r="B49" s="26" t="s">
        <v>178</v>
      </c>
      <c r="C49" s="26" t="s">
        <v>179</v>
      </c>
      <c r="D49" s="25" t="s">
        <v>180</v>
      </c>
      <c r="E49" s="27" t="s">
        <v>181</v>
      </c>
      <c r="F49" s="28">
        <v>45658</v>
      </c>
      <c r="G49" s="28">
        <v>46022</v>
      </c>
      <c r="H49" s="25" t="s">
        <v>42</v>
      </c>
      <c r="I49" s="25" t="s">
        <v>34</v>
      </c>
      <c r="J49" s="25" t="s">
        <v>35</v>
      </c>
      <c r="K49" s="25" t="s">
        <v>42</v>
      </c>
      <c r="L49" s="25" t="s">
        <v>182</v>
      </c>
      <c r="M49" s="25">
        <v>90</v>
      </c>
      <c r="N49" s="25">
        <v>30</v>
      </c>
      <c r="O49" s="25"/>
      <c r="P49" s="25">
        <v>60</v>
      </c>
      <c r="Q49" s="25">
        <v>15</v>
      </c>
      <c r="R49" s="25">
        <v>37</v>
      </c>
      <c r="S49" s="25">
        <v>5</v>
      </c>
      <c r="T49" s="25">
        <v>13</v>
      </c>
      <c r="U49" s="39" t="s">
        <v>168</v>
      </c>
      <c r="V49" s="39" t="s">
        <v>169</v>
      </c>
      <c r="W49" s="26" t="s">
        <v>39</v>
      </c>
    </row>
    <row r="50" s="8" customFormat="1" ht="140" customHeight="1" spans="1:23">
      <c r="A50" s="25">
        <f>IF(C50&lt;&gt;"",MAX($A$8:A49)+1,"")</f>
        <v>39</v>
      </c>
      <c r="B50" s="26" t="s">
        <v>183</v>
      </c>
      <c r="C50" s="26" t="s">
        <v>184</v>
      </c>
      <c r="D50" s="25" t="s">
        <v>31</v>
      </c>
      <c r="E50" s="27" t="s">
        <v>181</v>
      </c>
      <c r="F50" s="28">
        <v>45658</v>
      </c>
      <c r="G50" s="28">
        <v>46022</v>
      </c>
      <c r="H50" s="25" t="s">
        <v>77</v>
      </c>
      <c r="I50" s="25" t="s">
        <v>34</v>
      </c>
      <c r="J50" s="25" t="s">
        <v>35</v>
      </c>
      <c r="K50" s="25" t="s">
        <v>77</v>
      </c>
      <c r="L50" s="25" t="s">
        <v>185</v>
      </c>
      <c r="M50" s="25">
        <v>30</v>
      </c>
      <c r="N50" s="25">
        <v>10</v>
      </c>
      <c r="O50" s="25"/>
      <c r="P50" s="25">
        <v>20</v>
      </c>
      <c r="Q50" s="25">
        <v>5</v>
      </c>
      <c r="R50" s="25">
        <v>13</v>
      </c>
      <c r="S50" s="25">
        <v>3</v>
      </c>
      <c r="T50" s="25">
        <v>7</v>
      </c>
      <c r="U50" s="39" t="s">
        <v>168</v>
      </c>
      <c r="V50" s="39" t="s">
        <v>173</v>
      </c>
      <c r="W50" s="26" t="s">
        <v>39</v>
      </c>
    </row>
    <row r="51" s="8" customFormat="1" ht="140" customHeight="1" spans="1:23">
      <c r="A51" s="25">
        <f>IF(C51&lt;&gt;"",MAX($A$8:A50)+1,"")</f>
        <v>40</v>
      </c>
      <c r="B51" s="26" t="s">
        <v>186</v>
      </c>
      <c r="C51" s="26" t="s">
        <v>187</v>
      </c>
      <c r="D51" s="25" t="s">
        <v>31</v>
      </c>
      <c r="E51" s="27" t="s">
        <v>181</v>
      </c>
      <c r="F51" s="28">
        <v>45658</v>
      </c>
      <c r="G51" s="28">
        <v>46022</v>
      </c>
      <c r="H51" s="25" t="s">
        <v>68</v>
      </c>
      <c r="I51" s="25" t="s">
        <v>34</v>
      </c>
      <c r="J51" s="25" t="s">
        <v>35</v>
      </c>
      <c r="K51" s="25" t="s">
        <v>68</v>
      </c>
      <c r="L51" s="25" t="s">
        <v>188</v>
      </c>
      <c r="M51" s="25">
        <v>50</v>
      </c>
      <c r="N51" s="25">
        <v>15</v>
      </c>
      <c r="O51" s="25"/>
      <c r="P51" s="25">
        <v>35</v>
      </c>
      <c r="Q51" s="25">
        <v>7</v>
      </c>
      <c r="R51" s="25">
        <v>18</v>
      </c>
      <c r="S51" s="25">
        <v>3</v>
      </c>
      <c r="T51" s="25">
        <v>8</v>
      </c>
      <c r="U51" s="39" t="s">
        <v>168</v>
      </c>
      <c r="V51" s="39" t="s">
        <v>189</v>
      </c>
      <c r="W51" s="26" t="s">
        <v>39</v>
      </c>
    </row>
    <row r="52" s="8" customFormat="1" ht="238" customHeight="1" spans="1:23">
      <c r="A52" s="25">
        <f>IF(C52&lt;&gt;"",MAX($A$8:A51)+1,"")</f>
        <v>41</v>
      </c>
      <c r="B52" s="26" t="s">
        <v>190</v>
      </c>
      <c r="C52" s="26" t="s">
        <v>191</v>
      </c>
      <c r="D52" s="25" t="s">
        <v>31</v>
      </c>
      <c r="E52" s="27" t="s">
        <v>181</v>
      </c>
      <c r="F52" s="28">
        <v>45658</v>
      </c>
      <c r="G52" s="28">
        <v>46022</v>
      </c>
      <c r="H52" s="25" t="s">
        <v>74</v>
      </c>
      <c r="I52" s="25" t="s">
        <v>34</v>
      </c>
      <c r="J52" s="25" t="s">
        <v>35</v>
      </c>
      <c r="K52" s="25" t="s">
        <v>74</v>
      </c>
      <c r="L52" s="25" t="s">
        <v>192</v>
      </c>
      <c r="M52" s="25">
        <v>515</v>
      </c>
      <c r="N52" s="25">
        <v>15</v>
      </c>
      <c r="O52" s="25"/>
      <c r="P52" s="25">
        <v>500</v>
      </c>
      <c r="Q52" s="25">
        <v>7</v>
      </c>
      <c r="R52" s="25">
        <v>18</v>
      </c>
      <c r="S52" s="25">
        <v>3</v>
      </c>
      <c r="T52" s="25">
        <v>8</v>
      </c>
      <c r="U52" s="39" t="s">
        <v>168</v>
      </c>
      <c r="V52" s="39" t="s">
        <v>189</v>
      </c>
      <c r="W52" s="26" t="s">
        <v>39</v>
      </c>
    </row>
    <row r="53" s="8" customFormat="1" ht="155" customHeight="1" spans="1:23">
      <c r="A53" s="25">
        <f>IF(C53&lt;&gt;"",MAX($A$8:A52)+1,"")</f>
        <v>42</v>
      </c>
      <c r="B53" s="26" t="s">
        <v>193</v>
      </c>
      <c r="C53" s="26" t="s">
        <v>194</v>
      </c>
      <c r="D53" s="25" t="s">
        <v>31</v>
      </c>
      <c r="E53" s="27" t="s">
        <v>181</v>
      </c>
      <c r="F53" s="28">
        <v>45658</v>
      </c>
      <c r="G53" s="28">
        <v>46022</v>
      </c>
      <c r="H53" s="25" t="s">
        <v>74</v>
      </c>
      <c r="I53" s="25" t="s">
        <v>34</v>
      </c>
      <c r="J53" s="25" t="s">
        <v>35</v>
      </c>
      <c r="K53" s="25" t="s">
        <v>74</v>
      </c>
      <c r="L53" s="25" t="s">
        <v>195</v>
      </c>
      <c r="M53" s="25">
        <v>830</v>
      </c>
      <c r="N53" s="25">
        <v>30</v>
      </c>
      <c r="O53" s="25"/>
      <c r="P53" s="25">
        <v>800</v>
      </c>
      <c r="Q53" s="25">
        <v>15</v>
      </c>
      <c r="R53" s="25">
        <v>37</v>
      </c>
      <c r="S53" s="25">
        <v>5</v>
      </c>
      <c r="T53" s="25">
        <v>13</v>
      </c>
      <c r="U53" s="39" t="s">
        <v>168</v>
      </c>
      <c r="V53" s="39" t="s">
        <v>169</v>
      </c>
      <c r="W53" s="26" t="s">
        <v>39</v>
      </c>
    </row>
    <row r="54" s="8" customFormat="1" ht="140" customHeight="1" spans="1:23">
      <c r="A54" s="25">
        <f>IF(C54&lt;&gt;"",MAX($A$8:A53)+1,"")</f>
        <v>43</v>
      </c>
      <c r="B54" s="26" t="s">
        <v>196</v>
      </c>
      <c r="C54" s="26" t="s">
        <v>197</v>
      </c>
      <c r="D54" s="25" t="s">
        <v>31</v>
      </c>
      <c r="E54" s="27" t="s">
        <v>181</v>
      </c>
      <c r="F54" s="28">
        <v>45658</v>
      </c>
      <c r="G54" s="28">
        <v>46022</v>
      </c>
      <c r="H54" s="25" t="s">
        <v>54</v>
      </c>
      <c r="I54" s="25" t="s">
        <v>34</v>
      </c>
      <c r="J54" s="25" t="s">
        <v>35</v>
      </c>
      <c r="K54" s="25" t="s">
        <v>54</v>
      </c>
      <c r="L54" s="25" t="s">
        <v>198</v>
      </c>
      <c r="M54" s="25">
        <v>60</v>
      </c>
      <c r="N54" s="25">
        <v>20</v>
      </c>
      <c r="O54" s="25"/>
      <c r="P54" s="25">
        <v>40</v>
      </c>
      <c r="Q54" s="25">
        <v>10</v>
      </c>
      <c r="R54" s="25">
        <v>25</v>
      </c>
      <c r="S54" s="25">
        <v>4</v>
      </c>
      <c r="T54" s="25">
        <v>10</v>
      </c>
      <c r="U54" s="39" t="s">
        <v>168</v>
      </c>
      <c r="V54" s="39" t="s">
        <v>199</v>
      </c>
      <c r="W54" s="26" t="s">
        <v>39</v>
      </c>
    </row>
    <row r="55" s="8" customFormat="1" ht="140" customHeight="1" spans="1:23">
      <c r="A55" s="25">
        <f>IF(C55&lt;&gt;"",MAX($A$8:A54)+1,"")</f>
        <v>44</v>
      </c>
      <c r="B55" s="26" t="s">
        <v>200</v>
      </c>
      <c r="C55" s="26" t="s">
        <v>201</v>
      </c>
      <c r="D55" s="25" t="s">
        <v>31</v>
      </c>
      <c r="E55" s="27" t="s">
        <v>181</v>
      </c>
      <c r="F55" s="28">
        <v>45658</v>
      </c>
      <c r="G55" s="28">
        <v>46022</v>
      </c>
      <c r="H55" s="25" t="s">
        <v>54</v>
      </c>
      <c r="I55" s="25" t="s">
        <v>34</v>
      </c>
      <c r="J55" s="25" t="s">
        <v>35</v>
      </c>
      <c r="K55" s="25" t="s">
        <v>54</v>
      </c>
      <c r="L55" s="25" t="s">
        <v>202</v>
      </c>
      <c r="M55" s="25">
        <v>150</v>
      </c>
      <c r="N55" s="25">
        <v>30</v>
      </c>
      <c r="O55" s="25"/>
      <c r="P55" s="25">
        <v>120</v>
      </c>
      <c r="Q55" s="25">
        <v>15</v>
      </c>
      <c r="R55" s="25">
        <v>50</v>
      </c>
      <c r="S55" s="25">
        <v>5</v>
      </c>
      <c r="T55" s="25">
        <v>11</v>
      </c>
      <c r="U55" s="39" t="s">
        <v>168</v>
      </c>
      <c r="V55" s="39" t="s">
        <v>203</v>
      </c>
      <c r="W55" s="26" t="s">
        <v>39</v>
      </c>
    </row>
    <row r="56" s="8" customFormat="1" ht="140" customHeight="1" spans="1:23">
      <c r="A56" s="25">
        <f>IF(C56&lt;&gt;"",MAX($A$8:A55)+1,"")</f>
        <v>45</v>
      </c>
      <c r="B56" s="26" t="s">
        <v>204</v>
      </c>
      <c r="C56" s="26" t="s">
        <v>205</v>
      </c>
      <c r="D56" s="25" t="s">
        <v>31</v>
      </c>
      <c r="E56" s="27" t="s">
        <v>181</v>
      </c>
      <c r="F56" s="28">
        <v>45658</v>
      </c>
      <c r="G56" s="28">
        <v>46022</v>
      </c>
      <c r="H56" s="25" t="s">
        <v>54</v>
      </c>
      <c r="I56" s="25" t="s">
        <v>34</v>
      </c>
      <c r="J56" s="25" t="s">
        <v>35</v>
      </c>
      <c r="K56" s="25" t="s">
        <v>54</v>
      </c>
      <c r="L56" s="25" t="s">
        <v>202</v>
      </c>
      <c r="M56" s="25">
        <v>150</v>
      </c>
      <c r="N56" s="25">
        <v>10</v>
      </c>
      <c r="O56" s="25"/>
      <c r="P56" s="25">
        <v>140</v>
      </c>
      <c r="Q56" s="25">
        <v>5</v>
      </c>
      <c r="R56" s="25">
        <v>13</v>
      </c>
      <c r="S56" s="25">
        <v>3</v>
      </c>
      <c r="T56" s="25">
        <v>7</v>
      </c>
      <c r="U56" s="39" t="s">
        <v>168</v>
      </c>
      <c r="V56" s="39" t="s">
        <v>173</v>
      </c>
      <c r="W56" s="26" t="s">
        <v>39</v>
      </c>
    </row>
    <row r="57" s="7" customFormat="1" ht="100" customHeight="1" spans="1:23">
      <c r="A57" s="5" t="s">
        <v>206</v>
      </c>
      <c r="B57" s="5">
        <f>IMSUB(ROW(A76),ROW(A57))-1</f>
        <v>18</v>
      </c>
      <c r="C57" s="6"/>
      <c r="D57" s="5"/>
      <c r="E57" s="22"/>
      <c r="F57" s="23"/>
      <c r="G57" s="23"/>
      <c r="H57" s="5"/>
      <c r="I57" s="5"/>
      <c r="J57" s="5"/>
      <c r="K57" s="5"/>
      <c r="L57" s="5"/>
      <c r="M57" s="20">
        <f>SUM(N57:P57)</f>
        <v>12240</v>
      </c>
      <c r="N57" s="20">
        <f t="shared" ref="N57:T57" si="7">SUM(N58:N75)</f>
        <v>3810</v>
      </c>
      <c r="O57" s="20">
        <f t="shared" si="7"/>
        <v>0</v>
      </c>
      <c r="P57" s="20">
        <f t="shared" si="7"/>
        <v>8430</v>
      </c>
      <c r="Q57" s="20">
        <f t="shared" si="7"/>
        <v>2393</v>
      </c>
      <c r="R57" s="20">
        <f t="shared" si="7"/>
        <v>6338</v>
      </c>
      <c r="S57" s="20">
        <f t="shared" si="7"/>
        <v>949</v>
      </c>
      <c r="T57" s="20">
        <f t="shared" si="7"/>
        <v>2545</v>
      </c>
      <c r="U57" s="41"/>
      <c r="V57" s="40"/>
      <c r="W57" s="37"/>
    </row>
    <row r="58" s="8" customFormat="1" ht="140" customHeight="1" spans="1:23">
      <c r="A58" s="25">
        <f>IF(C58&lt;&gt;"",MAX($A$8:A57)+1,"")</f>
        <v>46</v>
      </c>
      <c r="B58" s="26" t="s">
        <v>207</v>
      </c>
      <c r="C58" s="26" t="s">
        <v>208</v>
      </c>
      <c r="D58" s="25" t="s">
        <v>209</v>
      </c>
      <c r="E58" s="27" t="s">
        <v>181</v>
      </c>
      <c r="F58" s="28">
        <v>45658</v>
      </c>
      <c r="G58" s="28">
        <v>46022</v>
      </c>
      <c r="H58" s="25" t="s">
        <v>33</v>
      </c>
      <c r="I58" s="25" t="s">
        <v>34</v>
      </c>
      <c r="J58" s="25" t="s">
        <v>35</v>
      </c>
      <c r="K58" s="25" t="s">
        <v>33</v>
      </c>
      <c r="L58" s="25" t="s">
        <v>36</v>
      </c>
      <c r="M58" s="25">
        <v>90</v>
      </c>
      <c r="N58" s="25">
        <v>30</v>
      </c>
      <c r="O58" s="25"/>
      <c r="P58" s="25">
        <v>60</v>
      </c>
      <c r="Q58" s="25">
        <v>15</v>
      </c>
      <c r="R58" s="25">
        <v>37</v>
      </c>
      <c r="S58" s="25">
        <v>5</v>
      </c>
      <c r="T58" s="25">
        <v>13</v>
      </c>
      <c r="U58" s="39" t="s">
        <v>168</v>
      </c>
      <c r="V58" s="39" t="s">
        <v>169</v>
      </c>
      <c r="W58" s="26" t="s">
        <v>39</v>
      </c>
    </row>
    <row r="59" s="8" customFormat="1" ht="140" customHeight="1" spans="1:23">
      <c r="A59" s="25">
        <f>IF(C59&lt;&gt;"",MAX($A$8:A58)+1,"")</f>
        <v>47</v>
      </c>
      <c r="B59" s="26" t="s">
        <v>210</v>
      </c>
      <c r="C59" s="26" t="s">
        <v>211</v>
      </c>
      <c r="D59" s="25" t="s">
        <v>81</v>
      </c>
      <c r="E59" s="27" t="s">
        <v>181</v>
      </c>
      <c r="F59" s="28">
        <v>45658</v>
      </c>
      <c r="G59" s="28">
        <v>46022</v>
      </c>
      <c r="H59" s="25" t="s">
        <v>50</v>
      </c>
      <c r="I59" s="25" t="s">
        <v>34</v>
      </c>
      <c r="J59" s="25" t="s">
        <v>35</v>
      </c>
      <c r="K59" s="25" t="s">
        <v>50</v>
      </c>
      <c r="L59" s="25" t="s">
        <v>212</v>
      </c>
      <c r="M59" s="25">
        <v>20</v>
      </c>
      <c r="N59" s="25">
        <v>20</v>
      </c>
      <c r="O59" s="25"/>
      <c r="P59" s="25"/>
      <c r="Q59" s="25">
        <v>10</v>
      </c>
      <c r="R59" s="25">
        <v>22</v>
      </c>
      <c r="S59" s="25">
        <v>3</v>
      </c>
      <c r="T59" s="25">
        <v>8</v>
      </c>
      <c r="U59" s="39" t="s">
        <v>168</v>
      </c>
      <c r="V59" s="39" t="s">
        <v>213</v>
      </c>
      <c r="W59" s="26" t="s">
        <v>39</v>
      </c>
    </row>
    <row r="60" s="8" customFormat="1" ht="260" customHeight="1" spans="1:23">
      <c r="A60" s="25">
        <f>IF(C60&lt;&gt;"",MAX($A$8:A59)+1,"")</f>
        <v>48</v>
      </c>
      <c r="B60" s="26" t="s">
        <v>214</v>
      </c>
      <c r="C60" s="26" t="s">
        <v>215</v>
      </c>
      <c r="D60" s="25" t="s">
        <v>31</v>
      </c>
      <c r="E60" s="27" t="s">
        <v>181</v>
      </c>
      <c r="F60" s="28">
        <v>45658</v>
      </c>
      <c r="G60" s="28">
        <v>46022</v>
      </c>
      <c r="H60" s="25" t="s">
        <v>50</v>
      </c>
      <c r="I60" s="25" t="s">
        <v>34</v>
      </c>
      <c r="J60" s="25" t="s">
        <v>35</v>
      </c>
      <c r="K60" s="25" t="s">
        <v>50</v>
      </c>
      <c r="L60" s="25" t="s">
        <v>216</v>
      </c>
      <c r="M60" s="25">
        <v>100</v>
      </c>
      <c r="N60" s="25">
        <v>100</v>
      </c>
      <c r="O60" s="25"/>
      <c r="P60" s="25"/>
      <c r="Q60" s="25">
        <v>52</v>
      </c>
      <c r="R60" s="25">
        <v>165</v>
      </c>
      <c r="S60" s="25">
        <v>17</v>
      </c>
      <c r="T60" s="25">
        <v>55</v>
      </c>
      <c r="U60" s="39" t="s">
        <v>217</v>
      </c>
      <c r="V60" s="39" t="s">
        <v>218</v>
      </c>
      <c r="W60" s="26" t="s">
        <v>39</v>
      </c>
    </row>
    <row r="61" s="8" customFormat="1" ht="140" customHeight="1" spans="1:23">
      <c r="A61" s="25">
        <f>IF(C61&lt;&gt;"",MAX($A$8:A60)+1,"")</f>
        <v>49</v>
      </c>
      <c r="B61" s="26" t="s">
        <v>219</v>
      </c>
      <c r="C61" s="26" t="s">
        <v>220</v>
      </c>
      <c r="D61" s="25" t="s">
        <v>31</v>
      </c>
      <c r="E61" s="27" t="s">
        <v>181</v>
      </c>
      <c r="F61" s="28">
        <v>45658</v>
      </c>
      <c r="G61" s="28">
        <v>46022</v>
      </c>
      <c r="H61" s="25" t="s">
        <v>64</v>
      </c>
      <c r="I61" s="25" t="s">
        <v>34</v>
      </c>
      <c r="J61" s="25" t="s">
        <v>35</v>
      </c>
      <c r="K61" s="25" t="s">
        <v>64</v>
      </c>
      <c r="L61" s="25" t="s">
        <v>221</v>
      </c>
      <c r="M61" s="25">
        <v>800</v>
      </c>
      <c r="N61" s="25">
        <v>300</v>
      </c>
      <c r="O61" s="25"/>
      <c r="P61" s="25">
        <v>500</v>
      </c>
      <c r="Q61" s="25">
        <v>150</v>
      </c>
      <c r="R61" s="25">
        <v>380</v>
      </c>
      <c r="S61" s="25">
        <v>50</v>
      </c>
      <c r="T61" s="25">
        <v>120</v>
      </c>
      <c r="U61" s="39" t="s">
        <v>222</v>
      </c>
      <c r="V61" s="39" t="s">
        <v>223</v>
      </c>
      <c r="W61" s="26" t="s">
        <v>39</v>
      </c>
    </row>
    <row r="62" s="8" customFormat="1" ht="140" customHeight="1" spans="1:23">
      <c r="A62" s="25">
        <f>IF(C62&lt;&gt;"",MAX($A$8:A61)+1,"")</f>
        <v>50</v>
      </c>
      <c r="B62" s="26" t="s">
        <v>224</v>
      </c>
      <c r="C62" s="26" t="s">
        <v>225</v>
      </c>
      <c r="D62" s="25" t="s">
        <v>31</v>
      </c>
      <c r="E62" s="27" t="s">
        <v>181</v>
      </c>
      <c r="F62" s="28">
        <v>45658</v>
      </c>
      <c r="G62" s="28">
        <v>46022</v>
      </c>
      <c r="H62" s="25" t="s">
        <v>64</v>
      </c>
      <c r="I62" s="25" t="s">
        <v>34</v>
      </c>
      <c r="J62" s="25" t="s">
        <v>35</v>
      </c>
      <c r="K62" s="25" t="s">
        <v>64</v>
      </c>
      <c r="L62" s="25" t="s">
        <v>226</v>
      </c>
      <c r="M62" s="25">
        <v>170</v>
      </c>
      <c r="N62" s="25">
        <v>50</v>
      </c>
      <c r="O62" s="25"/>
      <c r="P62" s="25">
        <v>120</v>
      </c>
      <c r="Q62" s="25">
        <v>25</v>
      </c>
      <c r="R62" s="25">
        <v>60</v>
      </c>
      <c r="S62" s="25">
        <v>9</v>
      </c>
      <c r="T62" s="25">
        <v>25</v>
      </c>
      <c r="U62" s="39" t="s">
        <v>168</v>
      </c>
      <c r="V62" s="39" t="s">
        <v>227</v>
      </c>
      <c r="W62" s="26" t="s">
        <v>39</v>
      </c>
    </row>
    <row r="63" s="8" customFormat="1" ht="160" customHeight="1" spans="1:23">
      <c r="A63" s="25">
        <f>IF(C63&lt;&gt;"",MAX($A$8:A62)+1,"")</f>
        <v>51</v>
      </c>
      <c r="B63" s="26" t="s">
        <v>228</v>
      </c>
      <c r="C63" s="26" t="s">
        <v>229</v>
      </c>
      <c r="D63" s="25" t="s">
        <v>81</v>
      </c>
      <c r="E63" s="27" t="s">
        <v>181</v>
      </c>
      <c r="F63" s="28">
        <v>45658</v>
      </c>
      <c r="G63" s="28">
        <v>46022</v>
      </c>
      <c r="H63" s="25" t="s">
        <v>64</v>
      </c>
      <c r="I63" s="25" t="s">
        <v>34</v>
      </c>
      <c r="J63" s="25" t="s">
        <v>35</v>
      </c>
      <c r="K63" s="25" t="s">
        <v>64</v>
      </c>
      <c r="L63" s="25" t="s">
        <v>230</v>
      </c>
      <c r="M63" s="25">
        <v>20</v>
      </c>
      <c r="N63" s="25">
        <v>20</v>
      </c>
      <c r="O63" s="25"/>
      <c r="P63" s="25"/>
      <c r="Q63" s="25">
        <v>10</v>
      </c>
      <c r="R63" s="25">
        <v>22</v>
      </c>
      <c r="S63" s="25">
        <v>3</v>
      </c>
      <c r="T63" s="25">
        <v>8</v>
      </c>
      <c r="U63" s="39" t="s">
        <v>168</v>
      </c>
      <c r="V63" s="39" t="s">
        <v>213</v>
      </c>
      <c r="W63" s="26" t="s">
        <v>39</v>
      </c>
    </row>
    <row r="64" s="8" customFormat="1" ht="160" customHeight="1" spans="1:23">
      <c r="A64" s="25">
        <f>IF(C64&lt;&gt;"",MAX($A$8:A63)+1,"")</f>
        <v>52</v>
      </c>
      <c r="B64" s="26" t="s">
        <v>231</v>
      </c>
      <c r="C64" s="26" t="s">
        <v>232</v>
      </c>
      <c r="D64" s="25" t="s">
        <v>81</v>
      </c>
      <c r="E64" s="27" t="s">
        <v>181</v>
      </c>
      <c r="F64" s="28">
        <v>45658</v>
      </c>
      <c r="G64" s="28">
        <v>46022</v>
      </c>
      <c r="H64" s="25" t="s">
        <v>62</v>
      </c>
      <c r="I64" s="25" t="s">
        <v>34</v>
      </c>
      <c r="J64" s="25" t="s">
        <v>35</v>
      </c>
      <c r="K64" s="25" t="s">
        <v>62</v>
      </c>
      <c r="L64" s="25" t="s">
        <v>233</v>
      </c>
      <c r="M64" s="25">
        <v>450</v>
      </c>
      <c r="N64" s="25">
        <v>100</v>
      </c>
      <c r="O64" s="25"/>
      <c r="P64" s="25">
        <v>350</v>
      </c>
      <c r="Q64" s="25">
        <v>50</v>
      </c>
      <c r="R64" s="25">
        <v>125</v>
      </c>
      <c r="S64" s="25">
        <v>17</v>
      </c>
      <c r="T64" s="25">
        <v>40</v>
      </c>
      <c r="U64" s="39" t="s">
        <v>168</v>
      </c>
      <c r="V64" s="39" t="s">
        <v>234</v>
      </c>
      <c r="W64" s="26" t="s">
        <v>39</v>
      </c>
    </row>
    <row r="65" s="8" customFormat="1" ht="160" customHeight="1" spans="1:23">
      <c r="A65" s="25">
        <f>IF(C65&lt;&gt;"",MAX($A$8:A64)+1,"")</f>
        <v>53</v>
      </c>
      <c r="B65" s="26" t="s">
        <v>235</v>
      </c>
      <c r="C65" s="26" t="s">
        <v>236</v>
      </c>
      <c r="D65" s="25" t="s">
        <v>31</v>
      </c>
      <c r="E65" s="27" t="s">
        <v>181</v>
      </c>
      <c r="F65" s="28">
        <v>45658</v>
      </c>
      <c r="G65" s="28">
        <v>46022</v>
      </c>
      <c r="H65" s="25" t="s">
        <v>68</v>
      </c>
      <c r="I65" s="25" t="s">
        <v>34</v>
      </c>
      <c r="J65" s="25" t="s">
        <v>35</v>
      </c>
      <c r="K65" s="25" t="s">
        <v>68</v>
      </c>
      <c r="L65" s="25" t="s">
        <v>188</v>
      </c>
      <c r="M65" s="25">
        <v>350</v>
      </c>
      <c r="N65" s="25">
        <v>50</v>
      </c>
      <c r="O65" s="25"/>
      <c r="P65" s="25">
        <v>300</v>
      </c>
      <c r="Q65" s="25">
        <v>25</v>
      </c>
      <c r="R65" s="25">
        <v>60</v>
      </c>
      <c r="S65" s="25">
        <v>9</v>
      </c>
      <c r="T65" s="25">
        <v>25</v>
      </c>
      <c r="U65" s="39" t="s">
        <v>168</v>
      </c>
      <c r="V65" s="39" t="s">
        <v>227</v>
      </c>
      <c r="W65" s="26" t="s">
        <v>39</v>
      </c>
    </row>
    <row r="66" s="8" customFormat="1" ht="160" customHeight="1" spans="1:23">
      <c r="A66" s="25">
        <f>IF(C66&lt;&gt;"",MAX($A$8:A65)+1,"")</f>
        <v>54</v>
      </c>
      <c r="B66" s="26" t="s">
        <v>237</v>
      </c>
      <c r="C66" s="26" t="s">
        <v>238</v>
      </c>
      <c r="D66" s="25" t="s">
        <v>31</v>
      </c>
      <c r="E66" s="27" t="s">
        <v>181</v>
      </c>
      <c r="F66" s="28">
        <v>45658</v>
      </c>
      <c r="G66" s="28">
        <v>46022</v>
      </c>
      <c r="H66" s="25" t="s">
        <v>68</v>
      </c>
      <c r="I66" s="25" t="s">
        <v>34</v>
      </c>
      <c r="J66" s="25" t="s">
        <v>35</v>
      </c>
      <c r="K66" s="25" t="s">
        <v>68</v>
      </c>
      <c r="L66" s="25" t="s">
        <v>239</v>
      </c>
      <c r="M66" s="25">
        <v>3000</v>
      </c>
      <c r="N66" s="25">
        <v>300</v>
      </c>
      <c r="O66" s="25"/>
      <c r="P66" s="25">
        <v>2700</v>
      </c>
      <c r="Q66" s="25">
        <v>150</v>
      </c>
      <c r="R66" s="25">
        <v>500</v>
      </c>
      <c r="S66" s="25">
        <v>60</v>
      </c>
      <c r="T66" s="25">
        <v>200</v>
      </c>
      <c r="U66" s="39" t="s">
        <v>240</v>
      </c>
      <c r="V66" s="39" t="s">
        <v>241</v>
      </c>
      <c r="W66" s="26" t="s">
        <v>39</v>
      </c>
    </row>
    <row r="67" s="8" customFormat="1" ht="140" customHeight="1" spans="1:23">
      <c r="A67" s="25">
        <f>IF(C67&lt;&gt;"",MAX($A$8:A66)+1,"")</f>
        <v>55</v>
      </c>
      <c r="B67" s="26" t="s">
        <v>242</v>
      </c>
      <c r="C67" s="26" t="s">
        <v>243</v>
      </c>
      <c r="D67" s="25" t="s">
        <v>31</v>
      </c>
      <c r="E67" s="27" t="s">
        <v>181</v>
      </c>
      <c r="F67" s="28">
        <v>45658</v>
      </c>
      <c r="G67" s="28">
        <v>46022</v>
      </c>
      <c r="H67" s="25" t="s">
        <v>74</v>
      </c>
      <c r="I67" s="25" t="s">
        <v>34</v>
      </c>
      <c r="J67" s="25" t="s">
        <v>35</v>
      </c>
      <c r="K67" s="25" t="s">
        <v>74</v>
      </c>
      <c r="L67" s="25" t="s">
        <v>244</v>
      </c>
      <c r="M67" s="25">
        <v>2000</v>
      </c>
      <c r="N67" s="25">
        <v>700</v>
      </c>
      <c r="O67" s="25"/>
      <c r="P67" s="25">
        <v>1300</v>
      </c>
      <c r="Q67" s="25">
        <v>350</v>
      </c>
      <c r="R67" s="25">
        <v>810</v>
      </c>
      <c r="S67" s="25">
        <v>120</v>
      </c>
      <c r="T67" s="25">
        <v>285</v>
      </c>
      <c r="U67" s="39" t="s">
        <v>245</v>
      </c>
      <c r="V67" s="39" t="s">
        <v>246</v>
      </c>
      <c r="W67" s="26" t="s">
        <v>39</v>
      </c>
    </row>
    <row r="68" s="8" customFormat="1" ht="140" customHeight="1" spans="1:23">
      <c r="A68" s="25">
        <f>IF(C68&lt;&gt;"",MAX($A$8:A67)+1,"")</f>
        <v>56</v>
      </c>
      <c r="B68" s="26" t="s">
        <v>247</v>
      </c>
      <c r="C68" s="26" t="s">
        <v>248</v>
      </c>
      <c r="D68" s="25" t="s">
        <v>31</v>
      </c>
      <c r="E68" s="27" t="s">
        <v>181</v>
      </c>
      <c r="F68" s="28">
        <v>45658</v>
      </c>
      <c r="G68" s="28">
        <v>46022</v>
      </c>
      <c r="H68" s="25" t="s">
        <v>68</v>
      </c>
      <c r="I68" s="25" t="s">
        <v>34</v>
      </c>
      <c r="J68" s="25" t="s">
        <v>35</v>
      </c>
      <c r="K68" s="25" t="s">
        <v>68</v>
      </c>
      <c r="L68" s="25" t="s">
        <v>249</v>
      </c>
      <c r="M68" s="25">
        <v>3500</v>
      </c>
      <c r="N68" s="25">
        <v>1000</v>
      </c>
      <c r="O68" s="25"/>
      <c r="P68" s="25">
        <v>2500</v>
      </c>
      <c r="Q68" s="25">
        <v>500</v>
      </c>
      <c r="R68" s="25">
        <v>1248</v>
      </c>
      <c r="S68" s="25">
        <v>170</v>
      </c>
      <c r="T68" s="25">
        <v>408</v>
      </c>
      <c r="U68" s="39" t="s">
        <v>250</v>
      </c>
      <c r="V68" s="39" t="s">
        <v>251</v>
      </c>
      <c r="W68" s="26" t="s">
        <v>39</v>
      </c>
    </row>
    <row r="69" s="8" customFormat="1" ht="140" customHeight="1" spans="1:23">
      <c r="A69" s="25">
        <f>IF(C69&lt;&gt;"",MAX($A$8:A68)+1,"")</f>
        <v>57</v>
      </c>
      <c r="B69" s="26" t="s">
        <v>252</v>
      </c>
      <c r="C69" s="26" t="s">
        <v>253</v>
      </c>
      <c r="D69" s="25" t="s">
        <v>31</v>
      </c>
      <c r="E69" s="27" t="s">
        <v>181</v>
      </c>
      <c r="F69" s="28">
        <v>45658</v>
      </c>
      <c r="G69" s="28">
        <v>46022</v>
      </c>
      <c r="H69" s="25" t="s">
        <v>54</v>
      </c>
      <c r="I69" s="25" t="s">
        <v>34</v>
      </c>
      <c r="J69" s="25" t="s">
        <v>35</v>
      </c>
      <c r="K69" s="25" t="s">
        <v>54</v>
      </c>
      <c r="L69" s="25" t="s">
        <v>254</v>
      </c>
      <c r="M69" s="25">
        <v>20</v>
      </c>
      <c r="N69" s="25">
        <v>20</v>
      </c>
      <c r="O69" s="25"/>
      <c r="P69" s="25"/>
      <c r="Q69" s="25">
        <v>10</v>
      </c>
      <c r="R69" s="25">
        <v>22</v>
      </c>
      <c r="S69" s="25">
        <v>3</v>
      </c>
      <c r="T69" s="25">
        <v>8</v>
      </c>
      <c r="U69" s="39" t="s">
        <v>168</v>
      </c>
      <c r="V69" s="39" t="s">
        <v>213</v>
      </c>
      <c r="W69" s="26" t="s">
        <v>39</v>
      </c>
    </row>
    <row r="70" s="8" customFormat="1" ht="140" customHeight="1" spans="1:23">
      <c r="A70" s="25">
        <f>IF(C70&lt;&gt;"",MAX($A$8:A69)+1,"")</f>
        <v>58</v>
      </c>
      <c r="B70" s="26" t="s">
        <v>255</v>
      </c>
      <c r="C70" s="26" t="s">
        <v>256</v>
      </c>
      <c r="D70" s="25" t="s">
        <v>31</v>
      </c>
      <c r="E70" s="27" t="s">
        <v>181</v>
      </c>
      <c r="F70" s="28">
        <v>45658</v>
      </c>
      <c r="G70" s="28">
        <v>46022</v>
      </c>
      <c r="H70" s="25" t="s">
        <v>71</v>
      </c>
      <c r="I70" s="25" t="s">
        <v>34</v>
      </c>
      <c r="J70" s="25" t="s">
        <v>35</v>
      </c>
      <c r="K70" s="25" t="s">
        <v>71</v>
      </c>
      <c r="L70" s="25" t="s">
        <v>257</v>
      </c>
      <c r="M70" s="25">
        <v>20</v>
      </c>
      <c r="N70" s="25">
        <v>20</v>
      </c>
      <c r="O70" s="25"/>
      <c r="P70" s="25"/>
      <c r="Q70" s="25">
        <v>10</v>
      </c>
      <c r="R70" s="25">
        <v>22</v>
      </c>
      <c r="S70" s="25">
        <v>3</v>
      </c>
      <c r="T70" s="25">
        <v>8</v>
      </c>
      <c r="U70" s="39" t="s">
        <v>168</v>
      </c>
      <c r="V70" s="39" t="s">
        <v>213</v>
      </c>
      <c r="W70" s="26" t="s">
        <v>39</v>
      </c>
    </row>
    <row r="71" s="8" customFormat="1" ht="140" customHeight="1" spans="1:23">
      <c r="A71" s="25">
        <f>IF(C71&lt;&gt;"",MAX($A$8:A70)+1,"")</f>
        <v>59</v>
      </c>
      <c r="B71" s="26" t="s">
        <v>258</v>
      </c>
      <c r="C71" s="26" t="s">
        <v>259</v>
      </c>
      <c r="D71" s="25" t="s">
        <v>31</v>
      </c>
      <c r="E71" s="27" t="s">
        <v>181</v>
      </c>
      <c r="F71" s="28">
        <v>45658</v>
      </c>
      <c r="G71" s="28">
        <v>46022</v>
      </c>
      <c r="H71" s="25" t="s">
        <v>71</v>
      </c>
      <c r="I71" s="25" t="s">
        <v>34</v>
      </c>
      <c r="J71" s="25" t="s">
        <v>35</v>
      </c>
      <c r="K71" s="25" t="s">
        <v>71</v>
      </c>
      <c r="L71" s="25" t="s">
        <v>260</v>
      </c>
      <c r="M71" s="25">
        <v>500</v>
      </c>
      <c r="N71" s="25">
        <v>100</v>
      </c>
      <c r="O71" s="25"/>
      <c r="P71" s="25">
        <v>400</v>
      </c>
      <c r="Q71" s="25">
        <v>30</v>
      </c>
      <c r="R71" s="25">
        <v>60</v>
      </c>
      <c r="S71" s="25">
        <v>10</v>
      </c>
      <c r="T71" s="25">
        <v>20</v>
      </c>
      <c r="U71" s="39" t="s">
        <v>168</v>
      </c>
      <c r="V71" s="39" t="s">
        <v>261</v>
      </c>
      <c r="W71" s="26" t="s">
        <v>39</v>
      </c>
    </row>
    <row r="72" s="8" customFormat="1" ht="140" customHeight="1" spans="1:23">
      <c r="A72" s="25">
        <f>IF(C72&lt;&gt;"",MAX($A$8:A71)+1,"")</f>
        <v>60</v>
      </c>
      <c r="B72" s="26" t="s">
        <v>262</v>
      </c>
      <c r="C72" s="26" t="s">
        <v>263</v>
      </c>
      <c r="D72" s="25" t="s">
        <v>31</v>
      </c>
      <c r="E72" s="27" t="s">
        <v>181</v>
      </c>
      <c r="F72" s="28">
        <v>45658</v>
      </c>
      <c r="G72" s="28">
        <v>46022</v>
      </c>
      <c r="H72" s="25" t="s">
        <v>58</v>
      </c>
      <c r="I72" s="25" t="s">
        <v>34</v>
      </c>
      <c r="J72" s="25" t="s">
        <v>35</v>
      </c>
      <c r="K72" s="25" t="s">
        <v>58</v>
      </c>
      <c r="L72" s="25" t="s">
        <v>264</v>
      </c>
      <c r="M72" s="25">
        <v>500</v>
      </c>
      <c r="N72" s="25">
        <v>500</v>
      </c>
      <c r="O72" s="25"/>
      <c r="P72" s="25"/>
      <c r="Q72" s="25">
        <v>332</v>
      </c>
      <c r="R72" s="25">
        <v>897</v>
      </c>
      <c r="S72" s="25">
        <v>176</v>
      </c>
      <c r="T72" s="25">
        <v>474</v>
      </c>
      <c r="U72" s="39" t="s">
        <v>168</v>
      </c>
      <c r="V72" s="39" t="s">
        <v>265</v>
      </c>
      <c r="W72" s="26" t="s">
        <v>39</v>
      </c>
    </row>
    <row r="73" s="8" customFormat="1" ht="140" customHeight="1" spans="1:23">
      <c r="A73" s="25">
        <f>IF(C73&lt;&gt;"",MAX($A$8:A72)+1,"")</f>
        <v>61</v>
      </c>
      <c r="B73" s="26" t="s">
        <v>266</v>
      </c>
      <c r="C73" s="26" t="s">
        <v>267</v>
      </c>
      <c r="D73" s="25" t="s">
        <v>31</v>
      </c>
      <c r="E73" s="27" t="s">
        <v>181</v>
      </c>
      <c r="F73" s="28">
        <v>45658</v>
      </c>
      <c r="G73" s="28">
        <v>46022</v>
      </c>
      <c r="H73" s="25" t="s">
        <v>58</v>
      </c>
      <c r="I73" s="25" t="s">
        <v>34</v>
      </c>
      <c r="J73" s="25" t="s">
        <v>35</v>
      </c>
      <c r="K73" s="25" t="s">
        <v>58</v>
      </c>
      <c r="L73" s="25" t="s">
        <v>268</v>
      </c>
      <c r="M73" s="25">
        <v>150</v>
      </c>
      <c r="N73" s="25">
        <v>150</v>
      </c>
      <c r="O73" s="25"/>
      <c r="P73" s="25"/>
      <c r="Q73" s="25">
        <v>399</v>
      </c>
      <c r="R73" s="25">
        <v>1079</v>
      </c>
      <c r="S73" s="25">
        <v>153</v>
      </c>
      <c r="T73" s="25">
        <v>418</v>
      </c>
      <c r="U73" s="39" t="s">
        <v>168</v>
      </c>
      <c r="V73" s="39" t="s">
        <v>269</v>
      </c>
      <c r="W73" s="26" t="s">
        <v>39</v>
      </c>
    </row>
    <row r="74" s="8" customFormat="1" ht="140" customHeight="1" spans="1:23">
      <c r="A74" s="25">
        <f>IF(C74&lt;&gt;"",MAX($A$8:A73)+1,"")</f>
        <v>62</v>
      </c>
      <c r="B74" s="26" t="s">
        <v>270</v>
      </c>
      <c r="C74" s="26" t="s">
        <v>271</v>
      </c>
      <c r="D74" s="25" t="s">
        <v>31</v>
      </c>
      <c r="E74" s="27" t="s">
        <v>181</v>
      </c>
      <c r="F74" s="28">
        <v>45658</v>
      </c>
      <c r="G74" s="28">
        <v>46022</v>
      </c>
      <c r="H74" s="25" t="s">
        <v>58</v>
      </c>
      <c r="I74" s="25" t="s">
        <v>34</v>
      </c>
      <c r="J74" s="25" t="s">
        <v>35</v>
      </c>
      <c r="K74" s="25" t="s">
        <v>58</v>
      </c>
      <c r="L74" s="25" t="s">
        <v>272</v>
      </c>
      <c r="M74" s="25">
        <v>300</v>
      </c>
      <c r="N74" s="25">
        <v>300</v>
      </c>
      <c r="O74" s="25"/>
      <c r="P74" s="25"/>
      <c r="Q74" s="25">
        <v>250</v>
      </c>
      <c r="R74" s="25">
        <v>759</v>
      </c>
      <c r="S74" s="25">
        <v>132</v>
      </c>
      <c r="T74" s="25">
        <v>414</v>
      </c>
      <c r="U74" s="39" t="s">
        <v>168</v>
      </c>
      <c r="V74" s="39" t="s">
        <v>273</v>
      </c>
      <c r="W74" s="26" t="s">
        <v>39</v>
      </c>
    </row>
    <row r="75" s="8" customFormat="1" ht="140" customHeight="1" spans="1:23">
      <c r="A75" s="25">
        <f>IF(C75&lt;&gt;"",MAX($A$8:A74)+1,"")</f>
        <v>63</v>
      </c>
      <c r="B75" s="26" t="s">
        <v>274</v>
      </c>
      <c r="C75" s="26" t="s">
        <v>275</v>
      </c>
      <c r="D75" s="27" t="s">
        <v>31</v>
      </c>
      <c r="E75" s="27" t="s">
        <v>181</v>
      </c>
      <c r="F75" s="28">
        <v>45658</v>
      </c>
      <c r="G75" s="28">
        <v>46022</v>
      </c>
      <c r="H75" s="25" t="s">
        <v>64</v>
      </c>
      <c r="I75" s="25" t="s">
        <v>34</v>
      </c>
      <c r="J75" s="25" t="s">
        <v>35</v>
      </c>
      <c r="K75" s="25" t="s">
        <v>64</v>
      </c>
      <c r="L75" s="25" t="s">
        <v>276</v>
      </c>
      <c r="M75" s="25">
        <v>250</v>
      </c>
      <c r="N75" s="25">
        <v>50</v>
      </c>
      <c r="O75" s="25"/>
      <c r="P75" s="25">
        <v>200</v>
      </c>
      <c r="Q75" s="25">
        <v>25</v>
      </c>
      <c r="R75" s="25">
        <v>70</v>
      </c>
      <c r="S75" s="25">
        <v>9</v>
      </c>
      <c r="T75" s="25">
        <v>16</v>
      </c>
      <c r="U75" s="39" t="s">
        <v>168</v>
      </c>
      <c r="V75" s="39" t="s">
        <v>273</v>
      </c>
      <c r="W75" s="26" t="s">
        <v>39</v>
      </c>
    </row>
    <row r="76" s="7" customFormat="1" ht="100" customHeight="1" spans="1:23">
      <c r="A76" s="5" t="s">
        <v>277</v>
      </c>
      <c r="B76" s="5">
        <f>IMSUB(ROW(A91),ROW(A76))-1</f>
        <v>14</v>
      </c>
      <c r="C76" s="6"/>
      <c r="D76" s="5"/>
      <c r="E76" s="22"/>
      <c r="F76" s="23"/>
      <c r="G76" s="23"/>
      <c r="H76" s="5"/>
      <c r="I76" s="5"/>
      <c r="J76" s="5"/>
      <c r="K76" s="5"/>
      <c r="L76" s="5"/>
      <c r="M76" s="20">
        <f>SUM(N76:P76)</f>
        <v>2185</v>
      </c>
      <c r="N76" s="20">
        <f t="shared" ref="N76:T76" si="8">SUM(N77:N90)</f>
        <v>1450</v>
      </c>
      <c r="O76" s="20">
        <f t="shared" si="8"/>
        <v>0</v>
      </c>
      <c r="P76" s="20">
        <f t="shared" si="8"/>
        <v>735</v>
      </c>
      <c r="Q76" s="20">
        <f t="shared" si="8"/>
        <v>1894</v>
      </c>
      <c r="R76" s="20">
        <f t="shared" si="8"/>
        <v>4643</v>
      </c>
      <c r="S76" s="20">
        <f t="shared" si="8"/>
        <v>1498</v>
      </c>
      <c r="T76" s="20">
        <f t="shared" si="8"/>
        <v>2379</v>
      </c>
      <c r="U76" s="41"/>
      <c r="V76" s="40"/>
      <c r="W76" s="37"/>
    </row>
    <row r="77" s="10" customFormat="1" ht="160" customHeight="1" spans="1:23">
      <c r="A77" s="32">
        <f>IF(C77&lt;&gt;"",MAX($A$8:A76)+1,"")</f>
        <v>64</v>
      </c>
      <c r="B77" s="33" t="s">
        <v>278</v>
      </c>
      <c r="C77" s="33" t="s">
        <v>279</v>
      </c>
      <c r="D77" s="32" t="s">
        <v>31</v>
      </c>
      <c r="E77" s="34" t="s">
        <v>166</v>
      </c>
      <c r="F77" s="28">
        <v>45689</v>
      </c>
      <c r="G77" s="28">
        <v>45961</v>
      </c>
      <c r="H77" s="32" t="s">
        <v>58</v>
      </c>
      <c r="I77" s="25" t="s">
        <v>34</v>
      </c>
      <c r="J77" s="32" t="s">
        <v>35</v>
      </c>
      <c r="K77" s="32" t="s">
        <v>58</v>
      </c>
      <c r="L77" s="32" t="s">
        <v>177</v>
      </c>
      <c r="M77" s="32">
        <v>90</v>
      </c>
      <c r="N77" s="32">
        <v>30</v>
      </c>
      <c r="O77" s="32"/>
      <c r="P77" s="32">
        <v>60</v>
      </c>
      <c r="Q77" s="32">
        <v>15</v>
      </c>
      <c r="R77" s="32">
        <v>42</v>
      </c>
      <c r="S77" s="32">
        <v>8</v>
      </c>
      <c r="T77" s="32">
        <v>20</v>
      </c>
      <c r="U77" s="40" t="s">
        <v>99</v>
      </c>
      <c r="V77" s="40" t="s">
        <v>280</v>
      </c>
      <c r="W77" s="26" t="s">
        <v>39</v>
      </c>
    </row>
    <row r="78" s="8" customFormat="1" ht="153" customHeight="1" spans="1:23">
      <c r="A78" s="32">
        <f>IF(C78&lt;&gt;"",MAX($A$8:A77)+1,"")</f>
        <v>65</v>
      </c>
      <c r="B78" s="33" t="s">
        <v>281</v>
      </c>
      <c r="C78" s="33" t="s">
        <v>282</v>
      </c>
      <c r="D78" s="32" t="s">
        <v>31</v>
      </c>
      <c r="E78" s="34" t="s">
        <v>166</v>
      </c>
      <c r="F78" s="28">
        <v>45689</v>
      </c>
      <c r="G78" s="28">
        <v>45961</v>
      </c>
      <c r="H78" s="32" t="s">
        <v>58</v>
      </c>
      <c r="I78" s="32" t="s">
        <v>283</v>
      </c>
      <c r="J78" s="32" t="s">
        <v>35</v>
      </c>
      <c r="K78" s="32" t="s">
        <v>284</v>
      </c>
      <c r="L78" s="32" t="s">
        <v>285</v>
      </c>
      <c r="M78" s="32">
        <v>200</v>
      </c>
      <c r="N78" s="32">
        <v>200</v>
      </c>
      <c r="O78" s="32"/>
      <c r="P78" s="32"/>
      <c r="Q78" s="32">
        <v>98</v>
      </c>
      <c r="R78" s="32">
        <v>1568</v>
      </c>
      <c r="S78" s="32">
        <v>59</v>
      </c>
      <c r="T78" s="32">
        <v>190</v>
      </c>
      <c r="U78" s="40" t="s">
        <v>286</v>
      </c>
      <c r="V78" s="40" t="s">
        <v>287</v>
      </c>
      <c r="W78" s="26" t="s">
        <v>283</v>
      </c>
    </row>
    <row r="79" s="11" customFormat="1" ht="140" customHeight="1" spans="1:23">
      <c r="A79" s="32">
        <f>IF(C79&lt;&gt;"",MAX($A$8:A78)+1,"")</f>
        <v>66</v>
      </c>
      <c r="B79" s="33" t="s">
        <v>288</v>
      </c>
      <c r="C79" s="32" t="s">
        <v>289</v>
      </c>
      <c r="D79" s="32" t="s">
        <v>81</v>
      </c>
      <c r="E79" s="34" t="s">
        <v>166</v>
      </c>
      <c r="F79" s="28">
        <v>45689</v>
      </c>
      <c r="G79" s="28">
        <v>45961</v>
      </c>
      <c r="H79" s="32" t="s">
        <v>33</v>
      </c>
      <c r="I79" s="25" t="s">
        <v>34</v>
      </c>
      <c r="J79" s="32" t="s">
        <v>35</v>
      </c>
      <c r="K79" s="32" t="s">
        <v>33</v>
      </c>
      <c r="L79" s="32" t="s">
        <v>290</v>
      </c>
      <c r="M79" s="32">
        <v>35</v>
      </c>
      <c r="N79" s="32">
        <v>10</v>
      </c>
      <c r="O79" s="32"/>
      <c r="P79" s="32">
        <v>25</v>
      </c>
      <c r="Q79" s="32">
        <v>15</v>
      </c>
      <c r="R79" s="32">
        <v>35</v>
      </c>
      <c r="S79" s="32">
        <v>4</v>
      </c>
      <c r="T79" s="32">
        <v>10</v>
      </c>
      <c r="U79" s="40" t="s">
        <v>291</v>
      </c>
      <c r="V79" s="40" t="s">
        <v>292</v>
      </c>
      <c r="W79" s="45" t="s">
        <v>39</v>
      </c>
    </row>
    <row r="80" s="11" customFormat="1" ht="140" customHeight="1" spans="1:23">
      <c r="A80" s="32">
        <f>IF(C80&lt;&gt;"",MAX($A$8:A79)+1,"")</f>
        <v>67</v>
      </c>
      <c r="B80" s="33" t="s">
        <v>293</v>
      </c>
      <c r="C80" s="33" t="s">
        <v>294</v>
      </c>
      <c r="D80" s="32" t="s">
        <v>31</v>
      </c>
      <c r="E80" s="34" t="s">
        <v>181</v>
      </c>
      <c r="F80" s="28">
        <v>45658</v>
      </c>
      <c r="G80" s="28">
        <v>46022</v>
      </c>
      <c r="H80" s="32" t="s">
        <v>64</v>
      </c>
      <c r="I80" s="25" t="s">
        <v>34</v>
      </c>
      <c r="J80" s="32" t="s">
        <v>35</v>
      </c>
      <c r="K80" s="32" t="s">
        <v>64</v>
      </c>
      <c r="L80" s="32" t="s">
        <v>295</v>
      </c>
      <c r="M80" s="32">
        <v>30</v>
      </c>
      <c r="N80" s="32">
        <v>30</v>
      </c>
      <c r="O80" s="32"/>
      <c r="P80" s="32"/>
      <c r="Q80" s="32">
        <v>128</v>
      </c>
      <c r="R80" s="32">
        <v>253</v>
      </c>
      <c r="S80" s="32">
        <v>85</v>
      </c>
      <c r="T80" s="32">
        <v>155</v>
      </c>
      <c r="U80" s="40" t="s">
        <v>296</v>
      </c>
      <c r="V80" s="40" t="s">
        <v>297</v>
      </c>
      <c r="W80" s="45" t="s">
        <v>39</v>
      </c>
    </row>
    <row r="81" s="11" customFormat="1" ht="163" customHeight="1" spans="1:23">
      <c r="A81" s="32">
        <f>IF(C81&lt;&gt;"",MAX($A$8:A80)+1,"")</f>
        <v>68</v>
      </c>
      <c r="B81" s="33" t="s">
        <v>298</v>
      </c>
      <c r="C81" s="33" t="s">
        <v>299</v>
      </c>
      <c r="D81" s="32" t="s">
        <v>31</v>
      </c>
      <c r="E81" s="34" t="s">
        <v>181</v>
      </c>
      <c r="F81" s="28">
        <v>45658</v>
      </c>
      <c r="G81" s="28">
        <v>46022</v>
      </c>
      <c r="H81" s="32" t="s">
        <v>64</v>
      </c>
      <c r="I81" s="25" t="s">
        <v>34</v>
      </c>
      <c r="J81" s="32" t="s">
        <v>35</v>
      </c>
      <c r="K81" s="32" t="s">
        <v>64</v>
      </c>
      <c r="L81" s="32" t="s">
        <v>226</v>
      </c>
      <c r="M81" s="32">
        <v>90</v>
      </c>
      <c r="N81" s="32">
        <v>30</v>
      </c>
      <c r="O81" s="32"/>
      <c r="P81" s="32">
        <v>60</v>
      </c>
      <c r="Q81" s="32">
        <v>23</v>
      </c>
      <c r="R81" s="32">
        <v>53</v>
      </c>
      <c r="S81" s="32">
        <v>16</v>
      </c>
      <c r="T81" s="32">
        <v>39</v>
      </c>
      <c r="U81" s="40" t="s">
        <v>296</v>
      </c>
      <c r="V81" s="40" t="s">
        <v>297</v>
      </c>
      <c r="W81" s="45" t="s">
        <v>39</v>
      </c>
    </row>
    <row r="82" s="11" customFormat="1" ht="160" customHeight="1" spans="1:23">
      <c r="A82" s="32">
        <f>IF(C82&lt;&gt;"",MAX($A$8:A81)+1,"")</f>
        <v>69</v>
      </c>
      <c r="B82" s="33" t="s">
        <v>300</v>
      </c>
      <c r="C82" s="33" t="s">
        <v>301</v>
      </c>
      <c r="D82" s="32" t="s">
        <v>31</v>
      </c>
      <c r="E82" s="34" t="s">
        <v>181</v>
      </c>
      <c r="F82" s="28">
        <v>45658</v>
      </c>
      <c r="G82" s="28">
        <v>46022</v>
      </c>
      <c r="H82" s="32" t="s">
        <v>64</v>
      </c>
      <c r="I82" s="32" t="s">
        <v>302</v>
      </c>
      <c r="J82" s="32" t="s">
        <v>35</v>
      </c>
      <c r="K82" s="32" t="s">
        <v>64</v>
      </c>
      <c r="L82" s="32" t="s">
        <v>303</v>
      </c>
      <c r="M82" s="32">
        <v>20</v>
      </c>
      <c r="N82" s="32">
        <v>10</v>
      </c>
      <c r="O82" s="32"/>
      <c r="P82" s="32">
        <v>10</v>
      </c>
      <c r="Q82" s="32">
        <v>20</v>
      </c>
      <c r="R82" s="32">
        <v>62</v>
      </c>
      <c r="S82" s="32">
        <v>15</v>
      </c>
      <c r="T82" s="32">
        <v>44</v>
      </c>
      <c r="U82" s="40" t="s">
        <v>304</v>
      </c>
      <c r="V82" s="40" t="s">
        <v>305</v>
      </c>
      <c r="W82" s="45" t="s">
        <v>302</v>
      </c>
    </row>
    <row r="83" s="11" customFormat="1" ht="160" customHeight="1" spans="1:23">
      <c r="A83" s="32">
        <f>IF(C83&lt;&gt;"",MAX($A$8:A82)+1,"")</f>
        <v>70</v>
      </c>
      <c r="B83" s="33" t="s">
        <v>306</v>
      </c>
      <c r="C83" s="33" t="s">
        <v>307</v>
      </c>
      <c r="D83" s="32" t="s">
        <v>31</v>
      </c>
      <c r="E83" s="34" t="s">
        <v>181</v>
      </c>
      <c r="F83" s="28">
        <v>45658</v>
      </c>
      <c r="G83" s="28">
        <v>46022</v>
      </c>
      <c r="H83" s="32" t="s">
        <v>68</v>
      </c>
      <c r="I83" s="32" t="s">
        <v>302</v>
      </c>
      <c r="J83" s="32" t="s">
        <v>35</v>
      </c>
      <c r="K83" s="32" t="s">
        <v>308</v>
      </c>
      <c r="L83" s="32" t="s">
        <v>309</v>
      </c>
      <c r="M83" s="32">
        <v>100</v>
      </c>
      <c r="N83" s="32">
        <v>100</v>
      </c>
      <c r="O83" s="32"/>
      <c r="P83" s="32"/>
      <c r="Q83" s="32">
        <v>42</v>
      </c>
      <c r="R83" s="32">
        <v>112</v>
      </c>
      <c r="S83" s="32">
        <v>14</v>
      </c>
      <c r="T83" s="32">
        <v>38</v>
      </c>
      <c r="U83" s="40" t="s">
        <v>310</v>
      </c>
      <c r="V83" s="40" t="s">
        <v>311</v>
      </c>
      <c r="W83" s="45" t="s">
        <v>302</v>
      </c>
    </row>
    <row r="84" s="11" customFormat="1" ht="160" customHeight="1" spans="1:23">
      <c r="A84" s="32">
        <f>IF(C84&lt;&gt;"",MAX($A$8:A83)+1,"")</f>
        <v>71</v>
      </c>
      <c r="B84" s="33" t="s">
        <v>312</v>
      </c>
      <c r="C84" s="33" t="s">
        <v>313</v>
      </c>
      <c r="D84" s="32" t="s">
        <v>31</v>
      </c>
      <c r="E84" s="34" t="s">
        <v>181</v>
      </c>
      <c r="F84" s="28">
        <v>45658</v>
      </c>
      <c r="G84" s="28">
        <v>46022</v>
      </c>
      <c r="H84" s="32" t="s">
        <v>71</v>
      </c>
      <c r="I84" s="32" t="s">
        <v>302</v>
      </c>
      <c r="J84" s="32" t="s">
        <v>35</v>
      </c>
      <c r="K84" s="32" t="s">
        <v>71</v>
      </c>
      <c r="L84" s="32" t="s">
        <v>257</v>
      </c>
      <c r="M84" s="32">
        <v>200</v>
      </c>
      <c r="N84" s="32">
        <v>200</v>
      </c>
      <c r="O84" s="32"/>
      <c r="P84" s="32"/>
      <c r="Q84" s="32">
        <v>55</v>
      </c>
      <c r="R84" s="32">
        <v>100</v>
      </c>
      <c r="S84" s="32">
        <v>19</v>
      </c>
      <c r="T84" s="32">
        <v>42</v>
      </c>
      <c r="U84" s="40" t="s">
        <v>310</v>
      </c>
      <c r="V84" s="40" t="s">
        <v>314</v>
      </c>
      <c r="W84" s="45" t="s">
        <v>302</v>
      </c>
    </row>
    <row r="85" s="11" customFormat="1" ht="174" customHeight="1" spans="1:23">
      <c r="A85" s="32">
        <f>IF(C85&lt;&gt;"",MAX($A$8:A84)+1,"")</f>
        <v>72</v>
      </c>
      <c r="B85" s="33" t="s">
        <v>315</v>
      </c>
      <c r="C85" s="33" t="s">
        <v>316</v>
      </c>
      <c r="D85" s="32" t="s">
        <v>81</v>
      </c>
      <c r="E85" s="34" t="s">
        <v>181</v>
      </c>
      <c r="F85" s="28">
        <v>45658</v>
      </c>
      <c r="G85" s="28">
        <v>46022</v>
      </c>
      <c r="H85" s="32" t="s">
        <v>77</v>
      </c>
      <c r="I85" s="25" t="s">
        <v>34</v>
      </c>
      <c r="J85" s="32" t="s">
        <v>35</v>
      </c>
      <c r="K85" s="32" t="s">
        <v>77</v>
      </c>
      <c r="L85" s="32" t="s">
        <v>317</v>
      </c>
      <c r="M85" s="32">
        <v>100</v>
      </c>
      <c r="N85" s="32">
        <v>30</v>
      </c>
      <c r="O85" s="32"/>
      <c r="P85" s="32">
        <v>70</v>
      </c>
      <c r="Q85" s="32">
        <v>20</v>
      </c>
      <c r="R85" s="32">
        <v>80</v>
      </c>
      <c r="S85" s="32">
        <v>12</v>
      </c>
      <c r="T85" s="32">
        <v>46</v>
      </c>
      <c r="U85" s="40" t="s">
        <v>318</v>
      </c>
      <c r="V85" s="40" t="s">
        <v>319</v>
      </c>
      <c r="W85" s="45" t="s">
        <v>39</v>
      </c>
    </row>
    <row r="86" s="11" customFormat="1" ht="271" customHeight="1" spans="1:23">
      <c r="A86" s="32">
        <f>IF(C86&lt;&gt;"",MAX($A$8:A85)+1,"")</f>
        <v>73</v>
      </c>
      <c r="B86" s="33" t="s">
        <v>320</v>
      </c>
      <c r="C86" s="33" t="s">
        <v>321</v>
      </c>
      <c r="D86" s="32" t="s">
        <v>180</v>
      </c>
      <c r="E86" s="34" t="s">
        <v>181</v>
      </c>
      <c r="F86" s="28">
        <v>45658</v>
      </c>
      <c r="G86" s="28">
        <v>46022</v>
      </c>
      <c r="H86" s="32" t="s">
        <v>62</v>
      </c>
      <c r="I86" s="25" t="s">
        <v>34</v>
      </c>
      <c r="J86" s="32" t="s">
        <v>35</v>
      </c>
      <c r="K86" s="32" t="s">
        <v>62</v>
      </c>
      <c r="L86" s="32" t="s">
        <v>322</v>
      </c>
      <c r="M86" s="32">
        <v>100</v>
      </c>
      <c r="N86" s="32">
        <v>30</v>
      </c>
      <c r="O86" s="32"/>
      <c r="P86" s="32">
        <v>70</v>
      </c>
      <c r="Q86" s="32">
        <v>132</v>
      </c>
      <c r="R86" s="32">
        <v>356</v>
      </c>
      <c r="S86" s="32">
        <v>108</v>
      </c>
      <c r="T86" s="32">
        <v>312</v>
      </c>
      <c r="U86" s="40" t="s">
        <v>323</v>
      </c>
      <c r="V86" s="40" t="s">
        <v>324</v>
      </c>
      <c r="W86" s="45" t="s">
        <v>39</v>
      </c>
    </row>
    <row r="87" s="11" customFormat="1" ht="148" customHeight="1" spans="1:23">
      <c r="A87" s="32">
        <f>IF(C87&lt;&gt;"",MAX($A$8:A86)+1,"")</f>
        <v>74</v>
      </c>
      <c r="B87" s="33" t="s">
        <v>325</v>
      </c>
      <c r="C87" s="33" t="s">
        <v>326</v>
      </c>
      <c r="D87" s="32" t="s">
        <v>31</v>
      </c>
      <c r="E87" s="34" t="s">
        <v>181</v>
      </c>
      <c r="F87" s="28">
        <v>45658</v>
      </c>
      <c r="G87" s="28">
        <v>46022</v>
      </c>
      <c r="H87" s="32" t="s">
        <v>54</v>
      </c>
      <c r="I87" s="25" t="s">
        <v>34</v>
      </c>
      <c r="J87" s="32" t="s">
        <v>35</v>
      </c>
      <c r="K87" s="32" t="s">
        <v>54</v>
      </c>
      <c r="L87" s="32" t="s">
        <v>327</v>
      </c>
      <c r="M87" s="32">
        <v>600</v>
      </c>
      <c r="N87" s="32">
        <v>160</v>
      </c>
      <c r="O87" s="32"/>
      <c r="P87" s="32">
        <v>440</v>
      </c>
      <c r="Q87" s="32">
        <v>80</v>
      </c>
      <c r="R87" s="32">
        <v>250</v>
      </c>
      <c r="S87" s="32">
        <v>35</v>
      </c>
      <c r="T87" s="32">
        <v>100</v>
      </c>
      <c r="U87" s="40" t="s">
        <v>328</v>
      </c>
      <c r="V87" s="40" t="s">
        <v>329</v>
      </c>
      <c r="W87" s="26" t="s">
        <v>39</v>
      </c>
    </row>
    <row r="88" s="11" customFormat="1" ht="228" customHeight="1" spans="1:23">
      <c r="A88" s="32">
        <f>IF(C88&lt;&gt;"",MAX($A$8:A87)+1,"")</f>
        <v>75</v>
      </c>
      <c r="B88" s="33" t="s">
        <v>330</v>
      </c>
      <c r="C88" s="33" t="s">
        <v>331</v>
      </c>
      <c r="D88" s="32" t="s">
        <v>31</v>
      </c>
      <c r="E88" s="34" t="s">
        <v>181</v>
      </c>
      <c r="F88" s="28">
        <v>45658</v>
      </c>
      <c r="G88" s="28">
        <v>46022</v>
      </c>
      <c r="H88" s="32" t="s">
        <v>122</v>
      </c>
      <c r="I88" s="25" t="s">
        <v>34</v>
      </c>
      <c r="J88" s="32" t="s">
        <v>35</v>
      </c>
      <c r="K88" s="32" t="s">
        <v>332</v>
      </c>
      <c r="L88" s="32" t="s">
        <v>36</v>
      </c>
      <c r="M88" s="32">
        <v>350</v>
      </c>
      <c r="N88" s="32">
        <v>350</v>
      </c>
      <c r="O88" s="32"/>
      <c r="P88" s="32"/>
      <c r="Q88" s="32">
        <v>1000</v>
      </c>
      <c r="R88" s="32">
        <v>1000</v>
      </c>
      <c r="S88" s="32">
        <v>1000</v>
      </c>
      <c r="T88" s="32">
        <v>1000</v>
      </c>
      <c r="U88" s="40" t="s">
        <v>333</v>
      </c>
      <c r="V88" s="40" t="s">
        <v>333</v>
      </c>
      <c r="W88" s="26" t="s">
        <v>39</v>
      </c>
    </row>
    <row r="89" s="11" customFormat="1" ht="163" customHeight="1" spans="1:23">
      <c r="A89" s="32">
        <f>IF(C89&lt;&gt;"",MAX($A$8:A88)+1,"")</f>
        <v>76</v>
      </c>
      <c r="B89" s="33" t="s">
        <v>334</v>
      </c>
      <c r="C89" s="33" t="s">
        <v>335</v>
      </c>
      <c r="D89" s="32" t="s">
        <v>31</v>
      </c>
      <c r="E89" s="34" t="s">
        <v>181</v>
      </c>
      <c r="F89" s="28">
        <v>45658</v>
      </c>
      <c r="G89" s="28">
        <v>46022</v>
      </c>
      <c r="H89" s="32" t="s">
        <v>122</v>
      </c>
      <c r="I89" s="25" t="s">
        <v>34</v>
      </c>
      <c r="J89" s="32" t="s">
        <v>35</v>
      </c>
      <c r="K89" s="32" t="s">
        <v>332</v>
      </c>
      <c r="L89" s="32" t="s">
        <v>36</v>
      </c>
      <c r="M89" s="32">
        <v>120</v>
      </c>
      <c r="N89" s="32">
        <v>120</v>
      </c>
      <c r="O89" s="32"/>
      <c r="P89" s="32"/>
      <c r="Q89" s="32">
        <v>156</v>
      </c>
      <c r="R89" s="32">
        <v>382</v>
      </c>
      <c r="S89" s="32">
        <v>83</v>
      </c>
      <c r="T89" s="32">
        <v>263</v>
      </c>
      <c r="U89" s="40" t="s">
        <v>310</v>
      </c>
      <c r="V89" s="40" t="s">
        <v>336</v>
      </c>
      <c r="W89" s="26" t="s">
        <v>39</v>
      </c>
    </row>
    <row r="90" s="10" customFormat="1" ht="255.75" customHeight="1" spans="1:23">
      <c r="A90" s="32">
        <f>IF(C90&lt;&gt;"",MAX($A$8:A89)+1,"")</f>
        <v>77</v>
      </c>
      <c r="B90" s="33" t="s">
        <v>337</v>
      </c>
      <c r="C90" s="33" t="s">
        <v>338</v>
      </c>
      <c r="D90" s="32" t="s">
        <v>31</v>
      </c>
      <c r="E90" s="34" t="s">
        <v>181</v>
      </c>
      <c r="F90" s="28">
        <v>45658</v>
      </c>
      <c r="G90" s="28">
        <v>46022</v>
      </c>
      <c r="H90" s="32" t="s">
        <v>122</v>
      </c>
      <c r="I90" s="25" t="s">
        <v>34</v>
      </c>
      <c r="J90" s="32" t="s">
        <v>35</v>
      </c>
      <c r="K90" s="32" t="s">
        <v>332</v>
      </c>
      <c r="L90" s="32" t="s">
        <v>36</v>
      </c>
      <c r="M90" s="32">
        <v>150</v>
      </c>
      <c r="N90" s="32">
        <v>150</v>
      </c>
      <c r="O90" s="32"/>
      <c r="P90" s="32"/>
      <c r="Q90" s="32">
        <v>110</v>
      </c>
      <c r="R90" s="32">
        <v>350</v>
      </c>
      <c r="S90" s="32">
        <v>40</v>
      </c>
      <c r="T90" s="32">
        <v>120</v>
      </c>
      <c r="U90" s="40" t="s">
        <v>339</v>
      </c>
      <c r="V90" s="40" t="s">
        <v>340</v>
      </c>
      <c r="W90" s="26" t="s">
        <v>39</v>
      </c>
    </row>
    <row r="91" s="7" customFormat="1" ht="100" customHeight="1" spans="1:23">
      <c r="A91" s="42" t="s">
        <v>341</v>
      </c>
      <c r="B91" s="5">
        <f>IMSUB(ROW(A108),ROW(A91))-1</f>
        <v>16</v>
      </c>
      <c r="C91" s="6"/>
      <c r="D91" s="5"/>
      <c r="E91" s="22"/>
      <c r="F91" s="23"/>
      <c r="G91" s="23"/>
      <c r="H91" s="5"/>
      <c r="I91" s="5"/>
      <c r="J91" s="5"/>
      <c r="K91" s="44"/>
      <c r="L91" s="5"/>
      <c r="M91" s="20">
        <f>SUM(N91:P91)</f>
        <v>745</v>
      </c>
      <c r="N91" s="20">
        <f t="shared" ref="N91:T91" si="9">SUM(N92:N107)</f>
        <v>605</v>
      </c>
      <c r="O91" s="20">
        <f t="shared" si="9"/>
        <v>0</v>
      </c>
      <c r="P91" s="20">
        <f t="shared" si="9"/>
        <v>140</v>
      </c>
      <c r="Q91" s="20">
        <f t="shared" si="9"/>
        <v>343</v>
      </c>
      <c r="R91" s="20">
        <f t="shared" si="9"/>
        <v>655</v>
      </c>
      <c r="S91" s="20">
        <f t="shared" si="9"/>
        <v>166</v>
      </c>
      <c r="T91" s="20">
        <f t="shared" si="9"/>
        <v>352</v>
      </c>
      <c r="U91" s="41"/>
      <c r="V91" s="40"/>
      <c r="W91" s="37"/>
    </row>
    <row r="92" s="8" customFormat="1" ht="140" customHeight="1" spans="1:23">
      <c r="A92" s="25">
        <v>78</v>
      </c>
      <c r="B92" s="26" t="s">
        <v>342</v>
      </c>
      <c r="C92" s="26" t="s">
        <v>343</v>
      </c>
      <c r="D92" s="27" t="s">
        <v>31</v>
      </c>
      <c r="E92" s="27" t="s">
        <v>82</v>
      </c>
      <c r="F92" s="28">
        <v>45658</v>
      </c>
      <c r="G92" s="28">
        <v>45961</v>
      </c>
      <c r="H92" s="25" t="s">
        <v>33</v>
      </c>
      <c r="I92" s="25" t="s">
        <v>34</v>
      </c>
      <c r="J92" s="25" t="s">
        <v>35</v>
      </c>
      <c r="K92" s="25" t="s">
        <v>33</v>
      </c>
      <c r="L92" s="25" t="s">
        <v>36</v>
      </c>
      <c r="M92" s="25">
        <v>45</v>
      </c>
      <c r="N92" s="25">
        <v>45</v>
      </c>
      <c r="O92" s="25"/>
      <c r="P92" s="25"/>
      <c r="Q92" s="25">
        <v>24</v>
      </c>
      <c r="R92" s="25">
        <v>50</v>
      </c>
      <c r="S92" s="25">
        <v>12</v>
      </c>
      <c r="T92" s="25">
        <v>25</v>
      </c>
      <c r="U92" s="39" t="s">
        <v>344</v>
      </c>
      <c r="V92" s="39" t="s">
        <v>345</v>
      </c>
      <c r="W92" s="26" t="s">
        <v>39</v>
      </c>
    </row>
    <row r="93" s="8" customFormat="1" ht="140" customHeight="1" spans="1:23">
      <c r="A93" s="25">
        <v>79</v>
      </c>
      <c r="B93" s="26" t="s">
        <v>346</v>
      </c>
      <c r="C93" s="26" t="s">
        <v>347</v>
      </c>
      <c r="D93" s="27" t="s">
        <v>31</v>
      </c>
      <c r="E93" s="27" t="s">
        <v>82</v>
      </c>
      <c r="F93" s="28">
        <v>45658</v>
      </c>
      <c r="G93" s="28">
        <v>45961</v>
      </c>
      <c r="H93" s="25" t="s">
        <v>64</v>
      </c>
      <c r="I93" s="25" t="s">
        <v>34</v>
      </c>
      <c r="J93" s="25" t="s">
        <v>35</v>
      </c>
      <c r="K93" s="25" t="s">
        <v>64</v>
      </c>
      <c r="L93" s="25" t="s">
        <v>36</v>
      </c>
      <c r="M93" s="25">
        <v>64</v>
      </c>
      <c r="N93" s="25">
        <v>64</v>
      </c>
      <c r="O93" s="25"/>
      <c r="P93" s="25"/>
      <c r="Q93" s="25">
        <v>32</v>
      </c>
      <c r="R93" s="25">
        <v>65</v>
      </c>
      <c r="S93" s="25">
        <v>16</v>
      </c>
      <c r="T93" s="25">
        <v>33</v>
      </c>
      <c r="U93" s="39" t="s">
        <v>344</v>
      </c>
      <c r="V93" s="39" t="s">
        <v>348</v>
      </c>
      <c r="W93" s="26" t="s">
        <v>39</v>
      </c>
    </row>
    <row r="94" s="8" customFormat="1" ht="140" customHeight="1" spans="1:23">
      <c r="A94" s="25">
        <v>80</v>
      </c>
      <c r="B94" s="26" t="s">
        <v>349</v>
      </c>
      <c r="C94" s="26" t="s">
        <v>343</v>
      </c>
      <c r="D94" s="27" t="s">
        <v>31</v>
      </c>
      <c r="E94" s="27" t="s">
        <v>82</v>
      </c>
      <c r="F94" s="28">
        <v>45658</v>
      </c>
      <c r="G94" s="28">
        <v>45961</v>
      </c>
      <c r="H94" s="25" t="s">
        <v>46</v>
      </c>
      <c r="I94" s="25" t="s">
        <v>34</v>
      </c>
      <c r="J94" s="25" t="s">
        <v>35</v>
      </c>
      <c r="K94" s="25" t="s">
        <v>46</v>
      </c>
      <c r="L94" s="25" t="s">
        <v>36</v>
      </c>
      <c r="M94" s="25">
        <v>45</v>
      </c>
      <c r="N94" s="25">
        <v>45</v>
      </c>
      <c r="O94" s="25"/>
      <c r="P94" s="25"/>
      <c r="Q94" s="25">
        <v>23</v>
      </c>
      <c r="R94" s="25">
        <v>48</v>
      </c>
      <c r="S94" s="25">
        <v>12</v>
      </c>
      <c r="T94" s="25">
        <v>25</v>
      </c>
      <c r="U94" s="39" t="s">
        <v>344</v>
      </c>
      <c r="V94" s="39" t="s">
        <v>350</v>
      </c>
      <c r="W94" s="26" t="s">
        <v>39</v>
      </c>
    </row>
    <row r="95" s="8" customFormat="1" ht="140" customHeight="1" spans="1:23">
      <c r="A95" s="25">
        <v>81</v>
      </c>
      <c r="B95" s="26" t="s">
        <v>351</v>
      </c>
      <c r="C95" s="26" t="s">
        <v>352</v>
      </c>
      <c r="D95" s="27" t="s">
        <v>31</v>
      </c>
      <c r="E95" s="27" t="s">
        <v>82</v>
      </c>
      <c r="F95" s="28">
        <v>45658</v>
      </c>
      <c r="G95" s="28">
        <v>45961</v>
      </c>
      <c r="H95" s="25" t="s">
        <v>50</v>
      </c>
      <c r="I95" s="25" t="s">
        <v>34</v>
      </c>
      <c r="J95" s="25" t="s">
        <v>35</v>
      </c>
      <c r="K95" s="25" t="s">
        <v>50</v>
      </c>
      <c r="L95" s="25" t="s">
        <v>36</v>
      </c>
      <c r="M95" s="25">
        <v>35</v>
      </c>
      <c r="N95" s="25">
        <v>35</v>
      </c>
      <c r="O95" s="25"/>
      <c r="P95" s="25"/>
      <c r="Q95" s="25">
        <v>18</v>
      </c>
      <c r="R95" s="25">
        <v>36</v>
      </c>
      <c r="S95" s="25">
        <v>10</v>
      </c>
      <c r="T95" s="25">
        <v>21</v>
      </c>
      <c r="U95" s="39" t="s">
        <v>344</v>
      </c>
      <c r="V95" s="39" t="s">
        <v>353</v>
      </c>
      <c r="W95" s="26" t="s">
        <v>39</v>
      </c>
    </row>
    <row r="96" s="8" customFormat="1" ht="140" customHeight="1" spans="1:23">
      <c r="A96" s="25">
        <v>82</v>
      </c>
      <c r="B96" s="26" t="s">
        <v>354</v>
      </c>
      <c r="C96" s="26" t="s">
        <v>355</v>
      </c>
      <c r="D96" s="27" t="s">
        <v>31</v>
      </c>
      <c r="E96" s="27" t="s">
        <v>82</v>
      </c>
      <c r="F96" s="28">
        <v>45658</v>
      </c>
      <c r="G96" s="28">
        <v>45961</v>
      </c>
      <c r="H96" s="25" t="s">
        <v>62</v>
      </c>
      <c r="I96" s="25" t="s">
        <v>34</v>
      </c>
      <c r="J96" s="25" t="s">
        <v>35</v>
      </c>
      <c r="K96" s="25" t="s">
        <v>62</v>
      </c>
      <c r="L96" s="25" t="s">
        <v>36</v>
      </c>
      <c r="M96" s="25">
        <v>34</v>
      </c>
      <c r="N96" s="25">
        <v>34</v>
      </c>
      <c r="O96" s="25"/>
      <c r="P96" s="25"/>
      <c r="Q96" s="25">
        <v>17</v>
      </c>
      <c r="R96" s="25">
        <v>35</v>
      </c>
      <c r="S96" s="25">
        <v>9</v>
      </c>
      <c r="T96" s="25">
        <v>19</v>
      </c>
      <c r="U96" s="39" t="s">
        <v>344</v>
      </c>
      <c r="V96" s="39" t="s">
        <v>356</v>
      </c>
      <c r="W96" s="26" t="s">
        <v>39</v>
      </c>
    </row>
    <row r="97" s="8" customFormat="1" ht="140" customHeight="1" spans="1:23">
      <c r="A97" s="25">
        <v>83</v>
      </c>
      <c r="B97" s="26" t="s">
        <v>357</v>
      </c>
      <c r="C97" s="26" t="s">
        <v>358</v>
      </c>
      <c r="D97" s="27" t="s">
        <v>31</v>
      </c>
      <c r="E97" s="27" t="s">
        <v>82</v>
      </c>
      <c r="F97" s="28">
        <v>45658</v>
      </c>
      <c r="G97" s="28">
        <v>45961</v>
      </c>
      <c r="H97" s="25" t="s">
        <v>42</v>
      </c>
      <c r="I97" s="25" t="s">
        <v>34</v>
      </c>
      <c r="J97" s="25" t="s">
        <v>35</v>
      </c>
      <c r="K97" s="25" t="s">
        <v>42</v>
      </c>
      <c r="L97" s="25" t="s">
        <v>36</v>
      </c>
      <c r="M97" s="25">
        <v>51</v>
      </c>
      <c r="N97" s="25">
        <v>51</v>
      </c>
      <c r="O97" s="25"/>
      <c r="P97" s="25"/>
      <c r="Q97" s="25">
        <v>26</v>
      </c>
      <c r="R97" s="25">
        <v>33</v>
      </c>
      <c r="S97" s="25">
        <v>19</v>
      </c>
      <c r="T97" s="25">
        <v>40</v>
      </c>
      <c r="U97" s="39" t="s">
        <v>344</v>
      </c>
      <c r="V97" s="39" t="s">
        <v>359</v>
      </c>
      <c r="W97" s="26" t="s">
        <v>39</v>
      </c>
    </row>
    <row r="98" s="8" customFormat="1" ht="140" customHeight="1" spans="1:23">
      <c r="A98" s="25">
        <v>84</v>
      </c>
      <c r="B98" s="26" t="s">
        <v>360</v>
      </c>
      <c r="C98" s="26" t="s">
        <v>361</v>
      </c>
      <c r="D98" s="27" t="s">
        <v>31</v>
      </c>
      <c r="E98" s="27" t="s">
        <v>82</v>
      </c>
      <c r="F98" s="28">
        <v>45658</v>
      </c>
      <c r="G98" s="28">
        <v>45961</v>
      </c>
      <c r="H98" s="25" t="s">
        <v>58</v>
      </c>
      <c r="I98" s="25" t="s">
        <v>34</v>
      </c>
      <c r="J98" s="25" t="s">
        <v>35</v>
      </c>
      <c r="K98" s="25" t="s">
        <v>58</v>
      </c>
      <c r="L98" s="25" t="s">
        <v>36</v>
      </c>
      <c r="M98" s="25">
        <v>27</v>
      </c>
      <c r="N98" s="25">
        <v>27</v>
      </c>
      <c r="O98" s="25"/>
      <c r="P98" s="25"/>
      <c r="Q98" s="25">
        <v>14</v>
      </c>
      <c r="R98" s="25">
        <v>30</v>
      </c>
      <c r="S98" s="25">
        <v>8</v>
      </c>
      <c r="T98" s="25">
        <v>19</v>
      </c>
      <c r="U98" s="39" t="s">
        <v>344</v>
      </c>
      <c r="V98" s="39" t="s">
        <v>362</v>
      </c>
      <c r="W98" s="26" t="s">
        <v>39</v>
      </c>
    </row>
    <row r="99" s="8" customFormat="1" ht="140" customHeight="1" spans="1:23">
      <c r="A99" s="25">
        <v>85</v>
      </c>
      <c r="B99" s="26" t="s">
        <v>363</v>
      </c>
      <c r="C99" s="26" t="s">
        <v>364</v>
      </c>
      <c r="D99" s="27" t="s">
        <v>31</v>
      </c>
      <c r="E99" s="27" t="s">
        <v>82</v>
      </c>
      <c r="F99" s="28">
        <v>45658</v>
      </c>
      <c r="G99" s="28">
        <v>45961</v>
      </c>
      <c r="H99" s="25" t="s">
        <v>68</v>
      </c>
      <c r="I99" s="25" t="s">
        <v>34</v>
      </c>
      <c r="J99" s="25" t="s">
        <v>35</v>
      </c>
      <c r="K99" s="25" t="s">
        <v>68</v>
      </c>
      <c r="L99" s="25" t="s">
        <v>36</v>
      </c>
      <c r="M99" s="25">
        <v>24</v>
      </c>
      <c r="N99" s="25">
        <v>24</v>
      </c>
      <c r="O99" s="25"/>
      <c r="P99" s="25"/>
      <c r="Q99" s="25">
        <v>13</v>
      </c>
      <c r="R99" s="25">
        <v>28</v>
      </c>
      <c r="S99" s="25">
        <v>7</v>
      </c>
      <c r="T99" s="25">
        <v>16</v>
      </c>
      <c r="U99" s="39" t="s">
        <v>344</v>
      </c>
      <c r="V99" s="39" t="s">
        <v>365</v>
      </c>
      <c r="W99" s="26" t="s">
        <v>39</v>
      </c>
    </row>
    <row r="100" s="8" customFormat="1" ht="140" customHeight="1" spans="1:23">
      <c r="A100" s="25">
        <v>86</v>
      </c>
      <c r="B100" s="26" t="s">
        <v>366</v>
      </c>
      <c r="C100" s="26" t="s">
        <v>364</v>
      </c>
      <c r="D100" s="27" t="s">
        <v>31</v>
      </c>
      <c r="E100" s="27" t="s">
        <v>82</v>
      </c>
      <c r="F100" s="28">
        <v>45658</v>
      </c>
      <c r="G100" s="28">
        <v>45961</v>
      </c>
      <c r="H100" s="25" t="s">
        <v>54</v>
      </c>
      <c r="I100" s="25" t="s">
        <v>34</v>
      </c>
      <c r="J100" s="25" t="s">
        <v>35</v>
      </c>
      <c r="K100" s="25" t="s">
        <v>54</v>
      </c>
      <c r="L100" s="25" t="s">
        <v>36</v>
      </c>
      <c r="M100" s="25">
        <v>24</v>
      </c>
      <c r="N100" s="25">
        <v>24</v>
      </c>
      <c r="O100" s="25"/>
      <c r="P100" s="25"/>
      <c r="Q100" s="25">
        <v>13</v>
      </c>
      <c r="R100" s="25">
        <v>28</v>
      </c>
      <c r="S100" s="25">
        <v>7</v>
      </c>
      <c r="T100" s="25">
        <v>16</v>
      </c>
      <c r="U100" s="39" t="s">
        <v>344</v>
      </c>
      <c r="V100" s="39" t="s">
        <v>365</v>
      </c>
      <c r="W100" s="26" t="s">
        <v>39</v>
      </c>
    </row>
    <row r="101" s="8" customFormat="1" ht="140" customHeight="1" spans="1:23">
      <c r="A101" s="25">
        <v>87</v>
      </c>
      <c r="B101" s="26" t="s">
        <v>367</v>
      </c>
      <c r="C101" s="26" t="s">
        <v>368</v>
      </c>
      <c r="D101" s="27" t="s">
        <v>31</v>
      </c>
      <c r="E101" s="27" t="s">
        <v>82</v>
      </c>
      <c r="F101" s="28">
        <v>45658</v>
      </c>
      <c r="G101" s="28">
        <v>45961</v>
      </c>
      <c r="H101" s="25" t="s">
        <v>71</v>
      </c>
      <c r="I101" s="25" t="s">
        <v>34</v>
      </c>
      <c r="J101" s="25" t="s">
        <v>35</v>
      </c>
      <c r="K101" s="25" t="s">
        <v>71</v>
      </c>
      <c r="L101" s="25" t="s">
        <v>36</v>
      </c>
      <c r="M101" s="25">
        <v>17</v>
      </c>
      <c r="N101" s="25">
        <v>17</v>
      </c>
      <c r="O101" s="25"/>
      <c r="P101" s="25"/>
      <c r="Q101" s="25">
        <v>10</v>
      </c>
      <c r="R101" s="25">
        <v>21</v>
      </c>
      <c r="S101" s="25">
        <v>6</v>
      </c>
      <c r="T101" s="25">
        <v>13</v>
      </c>
      <c r="U101" s="39" t="s">
        <v>344</v>
      </c>
      <c r="V101" s="39" t="s">
        <v>369</v>
      </c>
      <c r="W101" s="26" t="s">
        <v>39</v>
      </c>
    </row>
    <row r="102" s="8" customFormat="1" ht="140" customHeight="1" spans="1:23">
      <c r="A102" s="25">
        <v>88</v>
      </c>
      <c r="B102" s="26" t="s">
        <v>370</v>
      </c>
      <c r="C102" s="26" t="s">
        <v>371</v>
      </c>
      <c r="D102" s="27" t="s">
        <v>31</v>
      </c>
      <c r="E102" s="27" t="s">
        <v>82</v>
      </c>
      <c r="F102" s="28">
        <v>45658</v>
      </c>
      <c r="G102" s="28">
        <v>45961</v>
      </c>
      <c r="H102" s="25" t="s">
        <v>74</v>
      </c>
      <c r="I102" s="25" t="s">
        <v>34</v>
      </c>
      <c r="J102" s="25" t="s">
        <v>35</v>
      </c>
      <c r="K102" s="25" t="s">
        <v>74</v>
      </c>
      <c r="L102" s="25" t="s">
        <v>36</v>
      </c>
      <c r="M102" s="25">
        <v>11</v>
      </c>
      <c r="N102" s="25">
        <v>11</v>
      </c>
      <c r="O102" s="25"/>
      <c r="P102" s="25"/>
      <c r="Q102" s="25">
        <v>10</v>
      </c>
      <c r="R102" s="25">
        <v>21</v>
      </c>
      <c r="S102" s="25">
        <v>6</v>
      </c>
      <c r="T102" s="25">
        <v>13</v>
      </c>
      <c r="U102" s="39" t="s">
        <v>344</v>
      </c>
      <c r="V102" s="39" t="s">
        <v>369</v>
      </c>
      <c r="W102" s="26" t="s">
        <v>39</v>
      </c>
    </row>
    <row r="103" s="8" customFormat="1" ht="140" customHeight="1" spans="1:23">
      <c r="A103" s="25">
        <v>89</v>
      </c>
      <c r="B103" s="26" t="s">
        <v>372</v>
      </c>
      <c r="C103" s="26" t="s">
        <v>373</v>
      </c>
      <c r="D103" s="27" t="s">
        <v>31</v>
      </c>
      <c r="E103" s="27" t="s">
        <v>82</v>
      </c>
      <c r="F103" s="28">
        <v>45658</v>
      </c>
      <c r="G103" s="28">
        <v>45961</v>
      </c>
      <c r="H103" s="25" t="s">
        <v>77</v>
      </c>
      <c r="I103" s="25" t="s">
        <v>34</v>
      </c>
      <c r="J103" s="25" t="s">
        <v>35</v>
      </c>
      <c r="K103" s="25" t="s">
        <v>77</v>
      </c>
      <c r="L103" s="25" t="s">
        <v>36</v>
      </c>
      <c r="M103" s="25">
        <v>23</v>
      </c>
      <c r="N103" s="25">
        <v>23</v>
      </c>
      <c r="O103" s="25"/>
      <c r="P103" s="25"/>
      <c r="Q103" s="25">
        <v>13</v>
      </c>
      <c r="R103" s="25">
        <v>28</v>
      </c>
      <c r="S103" s="25">
        <v>7</v>
      </c>
      <c r="T103" s="25">
        <v>16</v>
      </c>
      <c r="U103" s="39" t="s">
        <v>344</v>
      </c>
      <c r="V103" s="39" t="s">
        <v>365</v>
      </c>
      <c r="W103" s="26" t="s">
        <v>39</v>
      </c>
    </row>
    <row r="104" s="8" customFormat="1" ht="140" customHeight="1" spans="1:23">
      <c r="A104" s="25">
        <v>90</v>
      </c>
      <c r="B104" s="26" t="s">
        <v>374</v>
      </c>
      <c r="C104" s="26" t="s">
        <v>375</v>
      </c>
      <c r="D104" s="25" t="s">
        <v>31</v>
      </c>
      <c r="E104" s="34" t="s">
        <v>181</v>
      </c>
      <c r="F104" s="28">
        <v>45658</v>
      </c>
      <c r="G104" s="28">
        <v>46022</v>
      </c>
      <c r="H104" s="25" t="s">
        <v>64</v>
      </c>
      <c r="I104" s="25" t="s">
        <v>34</v>
      </c>
      <c r="J104" s="25" t="s">
        <v>35</v>
      </c>
      <c r="K104" s="25" t="s">
        <v>64</v>
      </c>
      <c r="L104" s="25" t="s">
        <v>230</v>
      </c>
      <c r="M104" s="25">
        <v>15</v>
      </c>
      <c r="N104" s="25">
        <v>15</v>
      </c>
      <c r="O104" s="25"/>
      <c r="P104" s="25"/>
      <c r="Q104" s="25">
        <v>20</v>
      </c>
      <c r="R104" s="25">
        <v>42</v>
      </c>
      <c r="S104" s="25">
        <v>10</v>
      </c>
      <c r="T104" s="25">
        <v>23</v>
      </c>
      <c r="U104" s="39" t="s">
        <v>376</v>
      </c>
      <c r="V104" s="39" t="s">
        <v>377</v>
      </c>
      <c r="W104" s="26" t="s">
        <v>39</v>
      </c>
    </row>
    <row r="105" s="8" customFormat="1" ht="201" customHeight="1" spans="1:23">
      <c r="A105" s="25">
        <v>91</v>
      </c>
      <c r="B105" s="26" t="s">
        <v>378</v>
      </c>
      <c r="C105" s="43" t="s">
        <v>379</v>
      </c>
      <c r="D105" s="25" t="s">
        <v>31</v>
      </c>
      <c r="E105" s="34" t="s">
        <v>181</v>
      </c>
      <c r="F105" s="28">
        <v>45658</v>
      </c>
      <c r="G105" s="28">
        <v>46022</v>
      </c>
      <c r="H105" s="32" t="s">
        <v>122</v>
      </c>
      <c r="I105" s="25" t="s">
        <v>34</v>
      </c>
      <c r="J105" s="25" t="s">
        <v>35</v>
      </c>
      <c r="K105" s="25" t="s">
        <v>332</v>
      </c>
      <c r="L105" s="25" t="s">
        <v>36</v>
      </c>
      <c r="M105" s="25">
        <v>200</v>
      </c>
      <c r="N105" s="25">
        <v>60</v>
      </c>
      <c r="O105" s="25"/>
      <c r="P105" s="25">
        <v>140</v>
      </c>
      <c r="Q105" s="25">
        <v>35</v>
      </c>
      <c r="R105" s="25">
        <v>80</v>
      </c>
      <c r="S105" s="25">
        <v>11</v>
      </c>
      <c r="T105" s="25">
        <v>25</v>
      </c>
      <c r="U105" s="39" t="s">
        <v>380</v>
      </c>
      <c r="V105" s="39" t="s">
        <v>381</v>
      </c>
      <c r="W105" s="26" t="s">
        <v>39</v>
      </c>
    </row>
    <row r="106" s="8" customFormat="1" ht="200" customHeight="1" spans="1:23">
      <c r="A106" s="25">
        <v>92</v>
      </c>
      <c r="B106" s="26" t="s">
        <v>382</v>
      </c>
      <c r="C106" s="26" t="s">
        <v>383</v>
      </c>
      <c r="D106" s="25" t="s">
        <v>31</v>
      </c>
      <c r="E106" s="34" t="s">
        <v>181</v>
      </c>
      <c r="F106" s="28">
        <v>45658</v>
      </c>
      <c r="G106" s="28">
        <v>46022</v>
      </c>
      <c r="H106" s="32" t="s">
        <v>122</v>
      </c>
      <c r="I106" s="25" t="s">
        <v>34</v>
      </c>
      <c r="J106" s="25" t="s">
        <v>35</v>
      </c>
      <c r="K106" s="25" t="s">
        <v>332</v>
      </c>
      <c r="L106" s="25" t="s">
        <v>36</v>
      </c>
      <c r="M106" s="25">
        <v>90</v>
      </c>
      <c r="N106" s="25">
        <v>90</v>
      </c>
      <c r="O106" s="25"/>
      <c r="P106" s="25"/>
      <c r="Q106" s="25">
        <v>50</v>
      </c>
      <c r="R106" s="25">
        <v>70</v>
      </c>
      <c r="S106" s="25">
        <v>16</v>
      </c>
      <c r="T106" s="25">
        <v>28</v>
      </c>
      <c r="U106" s="39" t="s">
        <v>380</v>
      </c>
      <c r="V106" s="39" t="s">
        <v>384</v>
      </c>
      <c r="W106" s="26" t="s">
        <v>39</v>
      </c>
    </row>
    <row r="107" s="8" customFormat="1" ht="170" customHeight="1" spans="1:23">
      <c r="A107" s="25">
        <v>93</v>
      </c>
      <c r="B107" s="26" t="s">
        <v>385</v>
      </c>
      <c r="C107" s="26" t="s">
        <v>386</v>
      </c>
      <c r="D107" s="25" t="s">
        <v>31</v>
      </c>
      <c r="E107" s="34" t="s">
        <v>181</v>
      </c>
      <c r="F107" s="28">
        <v>45658</v>
      </c>
      <c r="G107" s="28">
        <v>46022</v>
      </c>
      <c r="H107" s="32" t="s">
        <v>122</v>
      </c>
      <c r="I107" s="25" t="s">
        <v>34</v>
      </c>
      <c r="J107" s="25" t="s">
        <v>35</v>
      </c>
      <c r="K107" s="25" t="s">
        <v>332</v>
      </c>
      <c r="L107" s="25" t="s">
        <v>36</v>
      </c>
      <c r="M107" s="25">
        <v>40</v>
      </c>
      <c r="N107" s="25">
        <v>40</v>
      </c>
      <c r="O107" s="25"/>
      <c r="P107" s="25"/>
      <c r="Q107" s="25">
        <v>25</v>
      </c>
      <c r="R107" s="25">
        <v>40</v>
      </c>
      <c r="S107" s="25">
        <v>10</v>
      </c>
      <c r="T107" s="25">
        <v>20</v>
      </c>
      <c r="U107" s="39" t="s">
        <v>387</v>
      </c>
      <c r="V107" s="39" t="s">
        <v>388</v>
      </c>
      <c r="W107" s="26" t="s">
        <v>39</v>
      </c>
    </row>
    <row r="108" s="7" customFormat="1" ht="100" customHeight="1" spans="1:23">
      <c r="A108" s="6" t="s">
        <v>389</v>
      </c>
      <c r="B108" s="5">
        <f>IMSUB(ROW(A132),ROW(A108))-1</f>
        <v>23</v>
      </c>
      <c r="C108" s="6"/>
      <c r="D108" s="5"/>
      <c r="E108" s="22"/>
      <c r="F108" s="23"/>
      <c r="G108" s="23"/>
      <c r="H108" s="5"/>
      <c r="I108" s="5"/>
      <c r="J108" s="5"/>
      <c r="K108" s="5"/>
      <c r="L108" s="5"/>
      <c r="M108" s="20">
        <f>SUM(N108:P108)</f>
        <v>4160</v>
      </c>
      <c r="N108" s="20">
        <f>SUM(N109:N131)</f>
        <v>3960</v>
      </c>
      <c r="O108" s="20">
        <f t="shared" ref="N108:T108" si="10">SUM(O109:O131)</f>
        <v>0</v>
      </c>
      <c r="P108" s="20">
        <f t="shared" si="10"/>
        <v>200</v>
      </c>
      <c r="Q108" s="20">
        <f t="shared" si="10"/>
        <v>2580</v>
      </c>
      <c r="R108" s="20">
        <f t="shared" si="10"/>
        <v>7915</v>
      </c>
      <c r="S108" s="20">
        <f t="shared" si="10"/>
        <v>1227</v>
      </c>
      <c r="T108" s="20">
        <f t="shared" si="10"/>
        <v>3704</v>
      </c>
      <c r="U108" s="40"/>
      <c r="V108" s="40"/>
      <c r="W108" s="37"/>
    </row>
    <row r="109" s="8" customFormat="1" ht="140" customHeight="1" spans="1:23">
      <c r="A109" s="25">
        <f>IF(C109&lt;&gt;"",MAX($A$8:A108)+1,"")</f>
        <v>94</v>
      </c>
      <c r="B109" s="26" t="s">
        <v>390</v>
      </c>
      <c r="C109" s="26" t="s">
        <v>391</v>
      </c>
      <c r="D109" s="25" t="s">
        <v>31</v>
      </c>
      <c r="E109" s="27" t="s">
        <v>166</v>
      </c>
      <c r="F109" s="28">
        <v>45717</v>
      </c>
      <c r="G109" s="28">
        <v>45961</v>
      </c>
      <c r="H109" s="25" t="s">
        <v>42</v>
      </c>
      <c r="I109" s="25" t="s">
        <v>34</v>
      </c>
      <c r="J109" s="25" t="s">
        <v>35</v>
      </c>
      <c r="K109" s="25" t="s">
        <v>42</v>
      </c>
      <c r="L109" s="25" t="s">
        <v>392</v>
      </c>
      <c r="M109" s="25">
        <v>300</v>
      </c>
      <c r="N109" s="25">
        <v>100</v>
      </c>
      <c r="O109" s="25"/>
      <c r="P109" s="25">
        <v>200</v>
      </c>
      <c r="Q109" s="25">
        <v>50</v>
      </c>
      <c r="R109" s="25">
        <v>140</v>
      </c>
      <c r="S109" s="25">
        <v>15</v>
      </c>
      <c r="T109" s="25">
        <f>S109*2.8</f>
        <v>42</v>
      </c>
      <c r="U109" s="39" t="s">
        <v>130</v>
      </c>
      <c r="V109" s="39" t="s">
        <v>393</v>
      </c>
      <c r="W109" s="26" t="s">
        <v>39</v>
      </c>
    </row>
    <row r="110" s="8" customFormat="1" ht="140" customHeight="1" spans="1:23">
      <c r="A110" s="25">
        <f>IF(C110&lt;&gt;"",MAX($A$8:A109)+1,"")</f>
        <v>95</v>
      </c>
      <c r="B110" s="26" t="s">
        <v>394</v>
      </c>
      <c r="C110" s="26" t="s">
        <v>395</v>
      </c>
      <c r="D110" s="25" t="s">
        <v>31</v>
      </c>
      <c r="E110" s="27" t="s">
        <v>166</v>
      </c>
      <c r="F110" s="28">
        <v>45717</v>
      </c>
      <c r="G110" s="28">
        <v>45961</v>
      </c>
      <c r="H110" s="25" t="s">
        <v>71</v>
      </c>
      <c r="I110" s="25" t="s">
        <v>396</v>
      </c>
      <c r="J110" s="25" t="s">
        <v>35</v>
      </c>
      <c r="K110" s="25" t="s">
        <v>71</v>
      </c>
      <c r="L110" s="25" t="s">
        <v>397</v>
      </c>
      <c r="M110" s="25">
        <v>150</v>
      </c>
      <c r="N110" s="25">
        <v>150</v>
      </c>
      <c r="O110" s="25">
        <v>0</v>
      </c>
      <c r="P110" s="25">
        <v>0</v>
      </c>
      <c r="Q110" s="25">
        <v>92</v>
      </c>
      <c r="R110" s="25">
        <v>265</v>
      </c>
      <c r="S110" s="25">
        <v>38</v>
      </c>
      <c r="T110" s="25">
        <v>102</v>
      </c>
      <c r="U110" s="39" t="s">
        <v>398</v>
      </c>
      <c r="V110" s="39" t="s">
        <v>399</v>
      </c>
      <c r="W110" s="26" t="s">
        <v>400</v>
      </c>
    </row>
    <row r="111" s="8" customFormat="1" ht="250" customHeight="1" spans="1:23">
      <c r="A111" s="25">
        <f>IF(C111&lt;&gt;"",MAX($A$8:A110)+1,"")</f>
        <v>96</v>
      </c>
      <c r="B111" s="26" t="s">
        <v>401</v>
      </c>
      <c r="C111" s="26" t="s">
        <v>402</v>
      </c>
      <c r="D111" s="25" t="s">
        <v>31</v>
      </c>
      <c r="E111" s="27" t="s">
        <v>166</v>
      </c>
      <c r="F111" s="28">
        <v>45717</v>
      </c>
      <c r="G111" s="28">
        <v>45961</v>
      </c>
      <c r="H111" s="25" t="s">
        <v>64</v>
      </c>
      <c r="I111" s="25" t="s">
        <v>396</v>
      </c>
      <c r="J111" s="25" t="s">
        <v>35</v>
      </c>
      <c r="K111" s="25" t="s">
        <v>64</v>
      </c>
      <c r="L111" s="25" t="s">
        <v>230</v>
      </c>
      <c r="M111" s="25">
        <v>200</v>
      </c>
      <c r="N111" s="25">
        <v>200</v>
      </c>
      <c r="O111" s="25"/>
      <c r="P111" s="25"/>
      <c r="Q111" s="25">
        <v>124</v>
      </c>
      <c r="R111" s="25">
        <v>298</v>
      </c>
      <c r="S111" s="25">
        <v>62</v>
      </c>
      <c r="T111" s="25">
        <v>159</v>
      </c>
      <c r="U111" s="39" t="s">
        <v>403</v>
      </c>
      <c r="V111" s="39" t="s">
        <v>404</v>
      </c>
      <c r="W111" s="26" t="s">
        <v>400</v>
      </c>
    </row>
    <row r="112" s="8" customFormat="1" ht="267" customHeight="1" spans="1:23">
      <c r="A112" s="25">
        <f>IF(C112&lt;&gt;"",MAX($A$8:A111)+1,"")</f>
        <v>97</v>
      </c>
      <c r="B112" s="26" t="s">
        <v>405</v>
      </c>
      <c r="C112" s="26" t="s">
        <v>406</v>
      </c>
      <c r="D112" s="25" t="s">
        <v>31</v>
      </c>
      <c r="E112" s="27" t="s">
        <v>166</v>
      </c>
      <c r="F112" s="28">
        <v>45717</v>
      </c>
      <c r="G112" s="28">
        <v>45961</v>
      </c>
      <c r="H112" s="25" t="s">
        <v>64</v>
      </c>
      <c r="I112" s="25" t="s">
        <v>396</v>
      </c>
      <c r="J112" s="25" t="s">
        <v>35</v>
      </c>
      <c r="K112" s="25" t="s">
        <v>64</v>
      </c>
      <c r="L112" s="25" t="s">
        <v>303</v>
      </c>
      <c r="M112" s="25">
        <v>200</v>
      </c>
      <c r="N112" s="25">
        <v>200</v>
      </c>
      <c r="O112" s="25"/>
      <c r="P112" s="25"/>
      <c r="Q112" s="25">
        <v>43</v>
      </c>
      <c r="R112" s="25">
        <v>91</v>
      </c>
      <c r="S112" s="25">
        <v>43</v>
      </c>
      <c r="T112" s="25">
        <v>91</v>
      </c>
      <c r="U112" s="39" t="s">
        <v>407</v>
      </c>
      <c r="V112" s="39" t="s">
        <v>408</v>
      </c>
      <c r="W112" s="26" t="s">
        <v>400</v>
      </c>
    </row>
    <row r="113" s="8" customFormat="1" ht="288" customHeight="1" spans="1:23">
      <c r="A113" s="25">
        <f>IF(C113&lt;&gt;"",MAX($A$8:A112)+1,"")</f>
        <v>98</v>
      </c>
      <c r="B113" s="26" t="s">
        <v>409</v>
      </c>
      <c r="C113" s="26" t="s">
        <v>410</v>
      </c>
      <c r="D113" s="25" t="s">
        <v>31</v>
      </c>
      <c r="E113" s="27" t="s">
        <v>166</v>
      </c>
      <c r="F113" s="28">
        <v>45717</v>
      </c>
      <c r="G113" s="28">
        <v>45961</v>
      </c>
      <c r="H113" s="25" t="s">
        <v>42</v>
      </c>
      <c r="I113" s="25" t="s">
        <v>396</v>
      </c>
      <c r="J113" s="25" t="s">
        <v>35</v>
      </c>
      <c r="K113" s="25" t="s">
        <v>42</v>
      </c>
      <c r="L113" s="25" t="s">
        <v>411</v>
      </c>
      <c r="M113" s="25">
        <v>300</v>
      </c>
      <c r="N113" s="25">
        <v>300</v>
      </c>
      <c r="O113" s="25"/>
      <c r="P113" s="25"/>
      <c r="Q113" s="25">
        <v>68</v>
      </c>
      <c r="R113" s="25">
        <v>234</v>
      </c>
      <c r="S113" s="25">
        <v>13</v>
      </c>
      <c r="T113" s="25">
        <v>45</v>
      </c>
      <c r="U113" s="39" t="s">
        <v>412</v>
      </c>
      <c r="V113" s="39" t="s">
        <v>413</v>
      </c>
      <c r="W113" s="26" t="s">
        <v>400</v>
      </c>
    </row>
    <row r="114" s="8" customFormat="1" ht="140" customHeight="1" spans="1:23">
      <c r="A114" s="25">
        <f>IF(C114&lt;&gt;"",MAX($A$8:A113)+1,"")</f>
        <v>99</v>
      </c>
      <c r="B114" s="26" t="s">
        <v>414</v>
      </c>
      <c r="C114" s="26" t="s">
        <v>415</v>
      </c>
      <c r="D114" s="25" t="s">
        <v>31</v>
      </c>
      <c r="E114" s="27" t="s">
        <v>166</v>
      </c>
      <c r="F114" s="28">
        <v>45717</v>
      </c>
      <c r="G114" s="28">
        <v>45961</v>
      </c>
      <c r="H114" s="25" t="s">
        <v>54</v>
      </c>
      <c r="I114" s="25" t="s">
        <v>396</v>
      </c>
      <c r="J114" s="25" t="s">
        <v>35</v>
      </c>
      <c r="K114" s="25" t="s">
        <v>54</v>
      </c>
      <c r="L114" s="25" t="s">
        <v>416</v>
      </c>
      <c r="M114" s="25">
        <v>200</v>
      </c>
      <c r="N114" s="25">
        <v>200</v>
      </c>
      <c r="O114" s="25"/>
      <c r="P114" s="25"/>
      <c r="Q114" s="25" t="s">
        <v>417</v>
      </c>
      <c r="R114" s="25" t="s">
        <v>418</v>
      </c>
      <c r="S114" s="25">
        <v>228</v>
      </c>
      <c r="T114" s="25">
        <v>678</v>
      </c>
      <c r="U114" s="39" t="s">
        <v>419</v>
      </c>
      <c r="V114" s="39" t="s">
        <v>420</v>
      </c>
      <c r="W114" s="26" t="s">
        <v>400</v>
      </c>
    </row>
    <row r="115" s="8" customFormat="1" ht="140" customHeight="1" spans="1:23">
      <c r="A115" s="25">
        <f>IF(C115&lt;&gt;"",MAX($A$8:A114)+1,"")</f>
        <v>100</v>
      </c>
      <c r="B115" s="26" t="s">
        <v>421</v>
      </c>
      <c r="C115" s="26" t="s">
        <v>422</v>
      </c>
      <c r="D115" s="25" t="s">
        <v>31</v>
      </c>
      <c r="E115" s="27" t="s">
        <v>166</v>
      </c>
      <c r="F115" s="28">
        <v>45717</v>
      </c>
      <c r="G115" s="28">
        <v>45961</v>
      </c>
      <c r="H115" s="25" t="s">
        <v>50</v>
      </c>
      <c r="I115" s="25" t="s">
        <v>396</v>
      </c>
      <c r="J115" s="25" t="s">
        <v>35</v>
      </c>
      <c r="K115" s="25" t="s">
        <v>50</v>
      </c>
      <c r="L115" s="25" t="s">
        <v>212</v>
      </c>
      <c r="M115" s="25">
        <v>200</v>
      </c>
      <c r="N115" s="25">
        <v>200</v>
      </c>
      <c r="O115" s="25"/>
      <c r="P115" s="25"/>
      <c r="Q115" s="25">
        <v>268</v>
      </c>
      <c r="R115" s="25">
        <v>775</v>
      </c>
      <c r="S115" s="25">
        <v>157</v>
      </c>
      <c r="T115" s="25">
        <v>456</v>
      </c>
      <c r="U115" s="39" t="s">
        <v>423</v>
      </c>
      <c r="V115" s="39" t="s">
        <v>424</v>
      </c>
      <c r="W115" s="26" t="s">
        <v>400</v>
      </c>
    </row>
    <row r="116" s="8" customFormat="1" ht="140" customHeight="1" spans="1:23">
      <c r="A116" s="25">
        <f>IF(C116&lt;&gt;"",MAX($A$8:A115)+1,"")</f>
        <v>101</v>
      </c>
      <c r="B116" s="26" t="s">
        <v>425</v>
      </c>
      <c r="C116" s="26" t="s">
        <v>426</v>
      </c>
      <c r="D116" s="25" t="s">
        <v>31</v>
      </c>
      <c r="E116" s="27" t="s">
        <v>166</v>
      </c>
      <c r="F116" s="28">
        <v>45717</v>
      </c>
      <c r="G116" s="28">
        <v>45961</v>
      </c>
      <c r="H116" s="25" t="s">
        <v>33</v>
      </c>
      <c r="I116" s="25" t="s">
        <v>396</v>
      </c>
      <c r="J116" s="25" t="s">
        <v>35</v>
      </c>
      <c r="K116" s="25" t="s">
        <v>33</v>
      </c>
      <c r="L116" s="25" t="s">
        <v>290</v>
      </c>
      <c r="M116" s="25">
        <v>50</v>
      </c>
      <c r="N116" s="25">
        <v>50</v>
      </c>
      <c r="O116" s="25"/>
      <c r="P116" s="25"/>
      <c r="Q116" s="25">
        <v>120</v>
      </c>
      <c r="R116" s="25">
        <v>390</v>
      </c>
      <c r="S116" s="25">
        <v>25</v>
      </c>
      <c r="T116" s="25">
        <v>102</v>
      </c>
      <c r="U116" s="39" t="s">
        <v>427</v>
      </c>
      <c r="V116" s="39" t="s">
        <v>428</v>
      </c>
      <c r="W116" s="26" t="s">
        <v>400</v>
      </c>
    </row>
    <row r="117" s="8" customFormat="1" ht="140" customHeight="1" spans="1:23">
      <c r="A117" s="25">
        <f>IF(C117&lt;&gt;"",MAX($A$8:A116)+1,"")</f>
        <v>102</v>
      </c>
      <c r="B117" s="26" t="s">
        <v>429</v>
      </c>
      <c r="C117" s="26" t="s">
        <v>430</v>
      </c>
      <c r="D117" s="25" t="s">
        <v>31</v>
      </c>
      <c r="E117" s="27" t="s">
        <v>166</v>
      </c>
      <c r="F117" s="28">
        <v>45717</v>
      </c>
      <c r="G117" s="28">
        <v>45961</v>
      </c>
      <c r="H117" s="25" t="s">
        <v>58</v>
      </c>
      <c r="I117" s="25" t="s">
        <v>396</v>
      </c>
      <c r="J117" s="25" t="s">
        <v>35</v>
      </c>
      <c r="K117" s="25" t="s">
        <v>58</v>
      </c>
      <c r="L117" s="25" t="s">
        <v>431</v>
      </c>
      <c r="M117" s="25">
        <v>200</v>
      </c>
      <c r="N117" s="25">
        <v>200</v>
      </c>
      <c r="O117" s="25"/>
      <c r="P117" s="25"/>
      <c r="Q117" s="25">
        <v>230</v>
      </c>
      <c r="R117" s="25">
        <v>700</v>
      </c>
      <c r="S117" s="25">
        <v>60</v>
      </c>
      <c r="T117" s="25">
        <v>200</v>
      </c>
      <c r="U117" s="39" t="s">
        <v>432</v>
      </c>
      <c r="V117" s="39" t="s">
        <v>433</v>
      </c>
      <c r="W117" s="26" t="s">
        <v>400</v>
      </c>
    </row>
    <row r="118" s="8" customFormat="1" ht="266" customHeight="1" spans="1:23">
      <c r="A118" s="25">
        <f>IF(C118&lt;&gt;"",MAX($A$8:A117)+1,"")</f>
        <v>103</v>
      </c>
      <c r="B118" s="26" t="s">
        <v>434</v>
      </c>
      <c r="C118" s="26" t="s">
        <v>435</v>
      </c>
      <c r="D118" s="25" t="s">
        <v>31</v>
      </c>
      <c r="E118" s="27" t="s">
        <v>166</v>
      </c>
      <c r="F118" s="28">
        <v>45717</v>
      </c>
      <c r="G118" s="28">
        <v>45961</v>
      </c>
      <c r="H118" s="25" t="s">
        <v>58</v>
      </c>
      <c r="I118" s="25" t="s">
        <v>396</v>
      </c>
      <c r="J118" s="25" t="s">
        <v>436</v>
      </c>
      <c r="K118" s="25" t="s">
        <v>62</v>
      </c>
      <c r="L118" s="25" t="s">
        <v>437</v>
      </c>
      <c r="M118" s="25">
        <v>100</v>
      </c>
      <c r="N118" s="25">
        <v>100</v>
      </c>
      <c r="O118" s="25"/>
      <c r="P118" s="25"/>
      <c r="Q118" s="25">
        <v>152</v>
      </c>
      <c r="R118" s="25">
        <v>428</v>
      </c>
      <c r="S118" s="25">
        <v>30</v>
      </c>
      <c r="T118" s="25">
        <v>92</v>
      </c>
      <c r="U118" s="39" t="s">
        <v>438</v>
      </c>
      <c r="V118" s="39" t="s">
        <v>439</v>
      </c>
      <c r="W118" s="26" t="s">
        <v>400</v>
      </c>
    </row>
    <row r="119" s="8" customFormat="1" ht="237" customHeight="1" spans="1:23">
      <c r="A119" s="25">
        <f>IF(C119&lt;&gt;"",MAX($A$8:A118)+1,"")</f>
        <v>104</v>
      </c>
      <c r="B119" s="26" t="s">
        <v>440</v>
      </c>
      <c r="C119" s="26" t="s">
        <v>441</v>
      </c>
      <c r="D119" s="25" t="s">
        <v>31</v>
      </c>
      <c r="E119" s="27" t="s">
        <v>166</v>
      </c>
      <c r="F119" s="28">
        <v>45717</v>
      </c>
      <c r="G119" s="28">
        <v>45961</v>
      </c>
      <c r="H119" s="25" t="s">
        <v>68</v>
      </c>
      <c r="I119" s="25" t="s">
        <v>396</v>
      </c>
      <c r="J119" s="25" t="s">
        <v>35</v>
      </c>
      <c r="K119" s="25" t="s">
        <v>68</v>
      </c>
      <c r="L119" s="25" t="s">
        <v>442</v>
      </c>
      <c r="M119" s="25">
        <v>50</v>
      </c>
      <c r="N119" s="25">
        <v>50</v>
      </c>
      <c r="O119" s="25">
        <v>0</v>
      </c>
      <c r="P119" s="25">
        <v>0</v>
      </c>
      <c r="Q119" s="25">
        <v>128</v>
      </c>
      <c r="R119" s="25">
        <v>380</v>
      </c>
      <c r="S119" s="25">
        <v>16</v>
      </c>
      <c r="T119" s="25">
        <v>33</v>
      </c>
      <c r="U119" s="39" t="s">
        <v>443</v>
      </c>
      <c r="V119" s="39" t="s">
        <v>444</v>
      </c>
      <c r="W119" s="26" t="s">
        <v>400</v>
      </c>
    </row>
    <row r="120" s="8" customFormat="1" ht="140" customHeight="1" spans="1:23">
      <c r="A120" s="25">
        <f>IF(C120&lt;&gt;"",MAX($A$8:A119)+1,"")</f>
        <v>105</v>
      </c>
      <c r="B120" s="26" t="s">
        <v>445</v>
      </c>
      <c r="C120" s="26" t="s">
        <v>446</v>
      </c>
      <c r="D120" s="25" t="s">
        <v>31</v>
      </c>
      <c r="E120" s="27" t="s">
        <v>166</v>
      </c>
      <c r="F120" s="28">
        <v>45717</v>
      </c>
      <c r="G120" s="28">
        <v>45961</v>
      </c>
      <c r="H120" s="25" t="s">
        <v>42</v>
      </c>
      <c r="I120" s="25" t="s">
        <v>396</v>
      </c>
      <c r="J120" s="25" t="s">
        <v>35</v>
      </c>
      <c r="K120" s="25" t="s">
        <v>42</v>
      </c>
      <c r="L120" s="25" t="s">
        <v>447</v>
      </c>
      <c r="M120" s="25">
        <v>50</v>
      </c>
      <c r="N120" s="25">
        <v>50</v>
      </c>
      <c r="O120" s="25">
        <v>0</v>
      </c>
      <c r="P120" s="25">
        <v>0</v>
      </c>
      <c r="Q120" s="25">
        <v>30</v>
      </c>
      <c r="R120" s="25">
        <v>129</v>
      </c>
      <c r="S120" s="25">
        <v>10</v>
      </c>
      <c r="T120" s="25">
        <v>35</v>
      </c>
      <c r="U120" s="39" t="s">
        <v>427</v>
      </c>
      <c r="V120" s="39" t="s">
        <v>428</v>
      </c>
      <c r="W120" s="26" t="s">
        <v>400</v>
      </c>
    </row>
    <row r="121" s="8" customFormat="1" ht="140" customHeight="1" spans="1:23">
      <c r="A121" s="25">
        <f>IF(C121&lt;&gt;"",MAX($A$8:A120)+1,"")</f>
        <v>106</v>
      </c>
      <c r="B121" s="26" t="s">
        <v>448</v>
      </c>
      <c r="C121" s="26" t="s">
        <v>449</v>
      </c>
      <c r="D121" s="25" t="s">
        <v>31</v>
      </c>
      <c r="E121" s="27" t="s">
        <v>166</v>
      </c>
      <c r="F121" s="28">
        <v>45717</v>
      </c>
      <c r="G121" s="28">
        <v>45961</v>
      </c>
      <c r="H121" s="25" t="s">
        <v>68</v>
      </c>
      <c r="I121" s="25" t="s">
        <v>396</v>
      </c>
      <c r="J121" s="25" t="s">
        <v>35</v>
      </c>
      <c r="K121" s="25" t="s">
        <v>68</v>
      </c>
      <c r="L121" s="25" t="s">
        <v>442</v>
      </c>
      <c r="M121" s="25">
        <v>50</v>
      </c>
      <c r="N121" s="25">
        <v>50</v>
      </c>
      <c r="O121" s="25">
        <v>0</v>
      </c>
      <c r="P121" s="25">
        <v>0</v>
      </c>
      <c r="Q121" s="25">
        <v>128</v>
      </c>
      <c r="R121" s="25">
        <v>380</v>
      </c>
      <c r="S121" s="25">
        <v>16</v>
      </c>
      <c r="T121" s="25">
        <v>33</v>
      </c>
      <c r="U121" s="39" t="s">
        <v>443</v>
      </c>
      <c r="V121" s="39" t="s">
        <v>444</v>
      </c>
      <c r="W121" s="26" t="s">
        <v>400</v>
      </c>
    </row>
    <row r="122" s="8" customFormat="1" ht="160" customHeight="1" spans="1:23">
      <c r="A122" s="25">
        <f>IF(C122&lt;&gt;"",MAX($A$8:A121)+1,"")</f>
        <v>107</v>
      </c>
      <c r="B122" s="26" t="s">
        <v>450</v>
      </c>
      <c r="C122" s="26" t="s">
        <v>451</v>
      </c>
      <c r="D122" s="25" t="s">
        <v>31</v>
      </c>
      <c r="E122" s="27" t="s">
        <v>166</v>
      </c>
      <c r="F122" s="28">
        <v>45717</v>
      </c>
      <c r="G122" s="28">
        <v>45961</v>
      </c>
      <c r="H122" s="25" t="s">
        <v>74</v>
      </c>
      <c r="I122" s="25" t="s">
        <v>396</v>
      </c>
      <c r="J122" s="25" t="s">
        <v>35</v>
      </c>
      <c r="K122" s="25" t="s">
        <v>74</v>
      </c>
      <c r="L122" s="25" t="s">
        <v>195</v>
      </c>
      <c r="M122" s="25">
        <v>100</v>
      </c>
      <c r="N122" s="25">
        <v>100</v>
      </c>
      <c r="O122" s="25"/>
      <c r="P122" s="25"/>
      <c r="Q122" s="25">
        <v>78</v>
      </c>
      <c r="R122" s="25">
        <v>266</v>
      </c>
      <c r="S122" s="25">
        <v>37</v>
      </c>
      <c r="T122" s="25">
        <v>118</v>
      </c>
      <c r="U122" s="39" t="s">
        <v>452</v>
      </c>
      <c r="V122" s="39" t="s">
        <v>453</v>
      </c>
      <c r="W122" s="26" t="s">
        <v>400</v>
      </c>
    </row>
    <row r="123" s="8" customFormat="1" ht="225" customHeight="1" spans="1:23">
      <c r="A123" s="25">
        <f>IF(C123&lt;&gt;"",MAX($A$8:A122)+1,"")</f>
        <v>108</v>
      </c>
      <c r="B123" s="26" t="s">
        <v>454</v>
      </c>
      <c r="C123" s="26" t="s">
        <v>455</v>
      </c>
      <c r="D123" s="25" t="s">
        <v>31</v>
      </c>
      <c r="E123" s="27" t="s">
        <v>166</v>
      </c>
      <c r="F123" s="28">
        <v>45717</v>
      </c>
      <c r="G123" s="28">
        <v>45961</v>
      </c>
      <c r="H123" s="25" t="s">
        <v>64</v>
      </c>
      <c r="I123" s="25" t="s">
        <v>396</v>
      </c>
      <c r="J123" s="25" t="s">
        <v>35</v>
      </c>
      <c r="K123" s="25" t="s">
        <v>64</v>
      </c>
      <c r="L123" s="25" t="s">
        <v>276</v>
      </c>
      <c r="M123" s="25">
        <v>300</v>
      </c>
      <c r="N123" s="25">
        <v>300</v>
      </c>
      <c r="O123" s="25"/>
      <c r="P123" s="25"/>
      <c r="Q123" s="25">
        <v>135</v>
      </c>
      <c r="R123" s="25">
        <v>347</v>
      </c>
      <c r="S123" s="25">
        <v>70</v>
      </c>
      <c r="T123" s="25">
        <v>184</v>
      </c>
      <c r="U123" s="39" t="s">
        <v>456</v>
      </c>
      <c r="V123" s="39" t="s">
        <v>457</v>
      </c>
      <c r="W123" s="26" t="s">
        <v>400</v>
      </c>
    </row>
    <row r="124" s="8" customFormat="1" ht="301" customHeight="1" spans="1:23">
      <c r="A124" s="25">
        <f>IF(C124&lt;&gt;"",MAX($A$8:A123)+1,"")</f>
        <v>109</v>
      </c>
      <c r="B124" s="26" t="s">
        <v>458</v>
      </c>
      <c r="C124" s="26" t="s">
        <v>459</v>
      </c>
      <c r="D124" s="25" t="s">
        <v>31</v>
      </c>
      <c r="E124" s="27" t="s">
        <v>166</v>
      </c>
      <c r="F124" s="28">
        <v>45717</v>
      </c>
      <c r="G124" s="28">
        <v>45961</v>
      </c>
      <c r="H124" s="25" t="s">
        <v>42</v>
      </c>
      <c r="I124" s="25" t="s">
        <v>396</v>
      </c>
      <c r="J124" s="25" t="s">
        <v>35</v>
      </c>
      <c r="K124" s="25" t="s">
        <v>42</v>
      </c>
      <c r="L124" s="25" t="s">
        <v>447</v>
      </c>
      <c r="M124" s="25">
        <v>300</v>
      </c>
      <c r="N124" s="25">
        <v>300</v>
      </c>
      <c r="O124" s="25"/>
      <c r="P124" s="25"/>
      <c r="Q124" s="25">
        <v>118</v>
      </c>
      <c r="R124" s="25">
        <v>435</v>
      </c>
      <c r="S124" s="25">
        <v>52</v>
      </c>
      <c r="T124" s="25">
        <v>195</v>
      </c>
      <c r="U124" s="39" t="s">
        <v>413</v>
      </c>
      <c r="V124" s="39" t="s">
        <v>412</v>
      </c>
      <c r="W124" s="26" t="s">
        <v>400</v>
      </c>
    </row>
    <row r="125" s="8" customFormat="1" ht="140" customHeight="1" spans="1:23">
      <c r="A125" s="25">
        <f>IF(C125&lt;&gt;"",MAX($A$8:A124)+1,"")</f>
        <v>110</v>
      </c>
      <c r="B125" s="26" t="s">
        <v>460</v>
      </c>
      <c r="C125" s="26" t="s">
        <v>461</v>
      </c>
      <c r="D125" s="25" t="s">
        <v>31</v>
      </c>
      <c r="E125" s="27" t="s">
        <v>166</v>
      </c>
      <c r="F125" s="28">
        <v>45717</v>
      </c>
      <c r="G125" s="28">
        <v>45961</v>
      </c>
      <c r="H125" s="25" t="s">
        <v>42</v>
      </c>
      <c r="I125" s="25" t="s">
        <v>396</v>
      </c>
      <c r="J125" s="25" t="s">
        <v>35</v>
      </c>
      <c r="K125" s="25" t="s">
        <v>42</v>
      </c>
      <c r="L125" s="25" t="s">
        <v>447</v>
      </c>
      <c r="M125" s="25">
        <v>40</v>
      </c>
      <c r="N125" s="25">
        <v>40</v>
      </c>
      <c r="O125" s="25"/>
      <c r="P125" s="25"/>
      <c r="Q125" s="25">
        <v>118</v>
      </c>
      <c r="R125" s="25">
        <v>435</v>
      </c>
      <c r="S125" s="25">
        <v>52</v>
      </c>
      <c r="T125" s="25">
        <v>195</v>
      </c>
      <c r="U125" s="39" t="s">
        <v>413</v>
      </c>
      <c r="V125" s="39" t="s">
        <v>412</v>
      </c>
      <c r="W125" s="26" t="s">
        <v>400</v>
      </c>
    </row>
    <row r="126" s="8" customFormat="1" ht="140" customHeight="1" spans="1:23">
      <c r="A126" s="25">
        <f>IF(C126&lt;&gt;"",MAX($A$8:A125)+1,"")</f>
        <v>111</v>
      </c>
      <c r="B126" s="26" t="s">
        <v>462</v>
      </c>
      <c r="C126" s="26" t="s">
        <v>463</v>
      </c>
      <c r="D126" s="25" t="s">
        <v>31</v>
      </c>
      <c r="E126" s="27" t="s">
        <v>166</v>
      </c>
      <c r="F126" s="28">
        <v>45717</v>
      </c>
      <c r="G126" s="28">
        <v>45961</v>
      </c>
      <c r="H126" s="25" t="s">
        <v>71</v>
      </c>
      <c r="I126" s="25" t="s">
        <v>396</v>
      </c>
      <c r="J126" s="25" t="s">
        <v>35</v>
      </c>
      <c r="K126" s="25" t="s">
        <v>71</v>
      </c>
      <c r="L126" s="25" t="s">
        <v>257</v>
      </c>
      <c r="M126" s="25">
        <v>150</v>
      </c>
      <c r="N126" s="25">
        <v>150</v>
      </c>
      <c r="O126" s="25"/>
      <c r="P126" s="25"/>
      <c r="Q126" s="25">
        <v>22</v>
      </c>
      <c r="R126" s="25">
        <v>35</v>
      </c>
      <c r="S126" s="25">
        <v>13</v>
      </c>
      <c r="T126" s="25">
        <v>20</v>
      </c>
      <c r="U126" s="39" t="s">
        <v>464</v>
      </c>
      <c r="V126" s="39" t="s">
        <v>465</v>
      </c>
      <c r="W126" s="26" t="s">
        <v>400</v>
      </c>
    </row>
    <row r="127" s="8" customFormat="1" ht="177" customHeight="1" spans="1:23">
      <c r="A127" s="25">
        <f>IF(C127&lt;&gt;"",MAX($A$8:A126)+1,"")</f>
        <v>112</v>
      </c>
      <c r="B127" s="26" t="s">
        <v>466</v>
      </c>
      <c r="C127" s="26" t="s">
        <v>467</v>
      </c>
      <c r="D127" s="25" t="s">
        <v>31</v>
      </c>
      <c r="E127" s="27" t="s">
        <v>166</v>
      </c>
      <c r="F127" s="28">
        <v>45717</v>
      </c>
      <c r="G127" s="28">
        <v>45961</v>
      </c>
      <c r="H127" s="25" t="s">
        <v>50</v>
      </c>
      <c r="I127" s="25" t="s">
        <v>396</v>
      </c>
      <c r="J127" s="25" t="s">
        <v>35</v>
      </c>
      <c r="K127" s="25" t="s">
        <v>50</v>
      </c>
      <c r="L127" s="25" t="s">
        <v>468</v>
      </c>
      <c r="M127" s="25">
        <v>200</v>
      </c>
      <c r="N127" s="25">
        <v>200</v>
      </c>
      <c r="O127" s="25"/>
      <c r="P127" s="25"/>
      <c r="Q127" s="25">
        <v>222</v>
      </c>
      <c r="R127" s="25">
        <v>708</v>
      </c>
      <c r="S127" s="25">
        <v>93</v>
      </c>
      <c r="T127" s="25">
        <v>289</v>
      </c>
      <c r="U127" s="39" t="s">
        <v>469</v>
      </c>
      <c r="V127" s="39" t="s">
        <v>470</v>
      </c>
      <c r="W127" s="26" t="s">
        <v>400</v>
      </c>
    </row>
    <row r="128" s="8" customFormat="1" ht="305" customHeight="1" spans="1:23">
      <c r="A128" s="25">
        <f>IF(C128&lt;&gt;"",MAX($A$8:A127)+1,"")</f>
        <v>113</v>
      </c>
      <c r="B128" s="33" t="s">
        <v>471</v>
      </c>
      <c r="C128" s="33" t="s">
        <v>472</v>
      </c>
      <c r="D128" s="25" t="s">
        <v>31</v>
      </c>
      <c r="E128" s="27" t="s">
        <v>166</v>
      </c>
      <c r="F128" s="28">
        <v>45717</v>
      </c>
      <c r="G128" s="28">
        <v>45961</v>
      </c>
      <c r="H128" s="25" t="s">
        <v>50</v>
      </c>
      <c r="I128" s="25" t="s">
        <v>396</v>
      </c>
      <c r="J128" s="25" t="s">
        <v>35</v>
      </c>
      <c r="K128" s="25" t="s">
        <v>50</v>
      </c>
      <c r="L128" s="25" t="s">
        <v>468</v>
      </c>
      <c r="M128" s="25">
        <v>500</v>
      </c>
      <c r="N128" s="25">
        <v>500</v>
      </c>
      <c r="O128" s="25"/>
      <c r="P128" s="25"/>
      <c r="Q128" s="32">
        <v>222</v>
      </c>
      <c r="R128" s="32">
        <v>708</v>
      </c>
      <c r="S128" s="32">
        <v>93</v>
      </c>
      <c r="T128" s="32">
        <v>289</v>
      </c>
      <c r="U128" s="40" t="s">
        <v>473</v>
      </c>
      <c r="V128" s="40" t="s">
        <v>474</v>
      </c>
      <c r="W128" s="26" t="s">
        <v>400</v>
      </c>
    </row>
    <row r="129" s="8" customFormat="1" ht="222" customHeight="1" spans="1:23">
      <c r="A129" s="25">
        <f>IF(C129&lt;&gt;"",MAX($A$8:A128)+1,"")</f>
        <v>114</v>
      </c>
      <c r="B129" s="26" t="s">
        <v>475</v>
      </c>
      <c r="C129" s="26" t="s">
        <v>476</v>
      </c>
      <c r="D129" s="25" t="s">
        <v>31</v>
      </c>
      <c r="E129" s="27" t="s">
        <v>166</v>
      </c>
      <c r="F129" s="28">
        <v>45717</v>
      </c>
      <c r="G129" s="28">
        <v>45961</v>
      </c>
      <c r="H129" s="25" t="s">
        <v>64</v>
      </c>
      <c r="I129" s="25" t="s">
        <v>396</v>
      </c>
      <c r="J129" s="25" t="s">
        <v>35</v>
      </c>
      <c r="K129" s="25" t="s">
        <v>64</v>
      </c>
      <c r="L129" s="25" t="s">
        <v>230</v>
      </c>
      <c r="M129" s="25">
        <v>300</v>
      </c>
      <c r="N129" s="25">
        <v>300</v>
      </c>
      <c r="O129" s="25"/>
      <c r="P129" s="25"/>
      <c r="Q129" s="25">
        <v>54</v>
      </c>
      <c r="R129" s="25">
        <v>206</v>
      </c>
      <c r="S129" s="25">
        <v>32</v>
      </c>
      <c r="T129" s="25">
        <v>116</v>
      </c>
      <c r="U129" s="39" t="s">
        <v>413</v>
      </c>
      <c r="V129" s="39" t="s">
        <v>477</v>
      </c>
      <c r="W129" s="26" t="s">
        <v>400</v>
      </c>
    </row>
    <row r="130" s="8" customFormat="1" ht="177" customHeight="1" spans="1:23">
      <c r="A130" s="25">
        <f>IF(C130&lt;&gt;"",MAX($A$8:A129)+1,"")</f>
        <v>115</v>
      </c>
      <c r="B130" s="32" t="s">
        <v>458</v>
      </c>
      <c r="C130" s="33" t="s">
        <v>478</v>
      </c>
      <c r="D130" s="32" t="s">
        <v>31</v>
      </c>
      <c r="E130" s="27" t="s">
        <v>166</v>
      </c>
      <c r="F130" s="28">
        <v>45717</v>
      </c>
      <c r="G130" s="28">
        <v>45961</v>
      </c>
      <c r="H130" s="25" t="s">
        <v>42</v>
      </c>
      <c r="I130" s="25" t="s">
        <v>396</v>
      </c>
      <c r="J130" s="25" t="s">
        <v>35</v>
      </c>
      <c r="K130" s="25" t="s">
        <v>42</v>
      </c>
      <c r="L130" s="25" t="s">
        <v>447</v>
      </c>
      <c r="M130" s="25">
        <v>100</v>
      </c>
      <c r="N130" s="25">
        <v>100</v>
      </c>
      <c r="O130" s="25"/>
      <c r="P130" s="25"/>
      <c r="Q130" s="32">
        <v>118</v>
      </c>
      <c r="R130" s="32">
        <v>435</v>
      </c>
      <c r="S130" s="32">
        <v>52</v>
      </c>
      <c r="T130" s="32">
        <v>195</v>
      </c>
      <c r="U130" s="40" t="s">
        <v>479</v>
      </c>
      <c r="V130" s="40" t="s">
        <v>480</v>
      </c>
      <c r="W130" s="26" t="s">
        <v>400</v>
      </c>
    </row>
    <row r="131" s="8" customFormat="1" ht="168" customHeight="1" spans="1:23">
      <c r="A131" s="25">
        <f>IF(C131&lt;&gt;"",MAX($A$8:A130)+1,"")</f>
        <v>116</v>
      </c>
      <c r="B131" s="32" t="s">
        <v>481</v>
      </c>
      <c r="C131" s="33" t="s">
        <v>482</v>
      </c>
      <c r="D131" s="32" t="s">
        <v>31</v>
      </c>
      <c r="E131" s="27" t="s">
        <v>166</v>
      </c>
      <c r="F131" s="28">
        <v>45717</v>
      </c>
      <c r="G131" s="28">
        <v>45961</v>
      </c>
      <c r="H131" s="25" t="s">
        <v>42</v>
      </c>
      <c r="I131" s="25" t="s">
        <v>396</v>
      </c>
      <c r="J131" s="25" t="s">
        <v>35</v>
      </c>
      <c r="K131" s="25" t="s">
        <v>42</v>
      </c>
      <c r="L131" s="25" t="s">
        <v>392</v>
      </c>
      <c r="M131" s="25">
        <v>120</v>
      </c>
      <c r="N131" s="25">
        <v>120</v>
      </c>
      <c r="O131" s="25"/>
      <c r="P131" s="25"/>
      <c r="Q131" s="32">
        <v>60</v>
      </c>
      <c r="R131" s="32">
        <v>130</v>
      </c>
      <c r="S131" s="32">
        <v>20</v>
      </c>
      <c r="T131" s="32">
        <v>35</v>
      </c>
      <c r="U131" s="40" t="s">
        <v>413</v>
      </c>
      <c r="V131" s="40" t="s">
        <v>483</v>
      </c>
      <c r="W131" s="26" t="s">
        <v>400</v>
      </c>
    </row>
    <row r="132" s="7" customFormat="1" ht="100" customHeight="1" spans="1:23">
      <c r="A132" s="6" t="s">
        <v>484</v>
      </c>
      <c r="B132" s="5">
        <f>IMSUB(ROW(A138),ROW(A132))-1</f>
        <v>5</v>
      </c>
      <c r="C132" s="46"/>
      <c r="D132" s="5"/>
      <c r="E132" s="22"/>
      <c r="F132" s="23"/>
      <c r="G132" s="23"/>
      <c r="H132" s="5"/>
      <c r="I132" s="5"/>
      <c r="J132" s="5"/>
      <c r="K132" s="5"/>
      <c r="L132" s="5"/>
      <c r="M132" s="20">
        <f>SUM(N132:P132)</f>
        <v>1950</v>
      </c>
      <c r="N132" s="20">
        <f>SUM(N133:N137)</f>
        <v>1905</v>
      </c>
      <c r="O132" s="20">
        <f t="shared" ref="O132:T132" si="11">SUM(O133:O137)</f>
        <v>0</v>
      </c>
      <c r="P132" s="20">
        <f t="shared" si="11"/>
        <v>45</v>
      </c>
      <c r="Q132" s="20">
        <f t="shared" si="11"/>
        <v>2022</v>
      </c>
      <c r="R132" s="20">
        <f t="shared" si="11"/>
        <v>5974</v>
      </c>
      <c r="S132" s="20">
        <f t="shared" si="11"/>
        <v>1804</v>
      </c>
      <c r="T132" s="20">
        <f t="shared" si="11"/>
        <v>5258</v>
      </c>
      <c r="U132" s="40"/>
      <c r="V132" s="40"/>
      <c r="W132" s="37"/>
    </row>
    <row r="133" s="11" customFormat="1" ht="140" customHeight="1" spans="1:23">
      <c r="A133" s="32">
        <f>IF(C133&lt;&gt;"",MAX($A$8:A132)+1,"")</f>
        <v>117</v>
      </c>
      <c r="B133" s="33" t="s">
        <v>485</v>
      </c>
      <c r="C133" s="33" t="s">
        <v>486</v>
      </c>
      <c r="D133" s="32" t="s">
        <v>31</v>
      </c>
      <c r="E133" s="34" t="s">
        <v>181</v>
      </c>
      <c r="F133" s="28">
        <v>45658</v>
      </c>
      <c r="G133" s="28">
        <v>46022</v>
      </c>
      <c r="H133" s="32" t="s">
        <v>77</v>
      </c>
      <c r="I133" s="25" t="s">
        <v>34</v>
      </c>
      <c r="J133" s="32" t="s">
        <v>35</v>
      </c>
      <c r="K133" s="32" t="s">
        <v>77</v>
      </c>
      <c r="L133" s="32" t="s">
        <v>487</v>
      </c>
      <c r="M133" s="32">
        <v>30</v>
      </c>
      <c r="N133" s="32">
        <v>25</v>
      </c>
      <c r="O133" s="32"/>
      <c r="P133" s="32">
        <v>5</v>
      </c>
      <c r="Q133" s="32">
        <v>50</v>
      </c>
      <c r="R133" s="32">
        <v>110</v>
      </c>
      <c r="S133" s="32">
        <v>38</v>
      </c>
      <c r="T133" s="32">
        <v>82</v>
      </c>
      <c r="U133" s="40" t="s">
        <v>488</v>
      </c>
      <c r="V133" s="40" t="s">
        <v>489</v>
      </c>
      <c r="W133" s="45" t="s">
        <v>39</v>
      </c>
    </row>
    <row r="134" s="11" customFormat="1" ht="140" customHeight="1" spans="1:23">
      <c r="A134" s="32">
        <f>IF(C134&lt;&gt;"",MAX($A$8:A133)+1,"")</f>
        <v>118</v>
      </c>
      <c r="B134" s="33" t="s">
        <v>490</v>
      </c>
      <c r="C134" s="33" t="s">
        <v>491</v>
      </c>
      <c r="D134" s="32" t="s">
        <v>31</v>
      </c>
      <c r="E134" s="34" t="s">
        <v>181</v>
      </c>
      <c r="F134" s="28">
        <v>45658</v>
      </c>
      <c r="G134" s="28">
        <v>46022</v>
      </c>
      <c r="H134" s="32" t="s">
        <v>77</v>
      </c>
      <c r="I134" s="25" t="s">
        <v>34</v>
      </c>
      <c r="J134" s="32" t="s">
        <v>35</v>
      </c>
      <c r="K134" s="32" t="s">
        <v>77</v>
      </c>
      <c r="L134" s="32" t="s">
        <v>487</v>
      </c>
      <c r="M134" s="32">
        <v>120</v>
      </c>
      <c r="N134" s="32">
        <v>80</v>
      </c>
      <c r="O134" s="32"/>
      <c r="P134" s="32">
        <v>40</v>
      </c>
      <c r="Q134" s="32">
        <v>20</v>
      </c>
      <c r="R134" s="32">
        <v>100</v>
      </c>
      <c r="S134" s="32">
        <v>14</v>
      </c>
      <c r="T134" s="32">
        <v>62</v>
      </c>
      <c r="U134" s="40" t="s">
        <v>492</v>
      </c>
      <c r="V134" s="40" t="s">
        <v>493</v>
      </c>
      <c r="W134" s="45" t="s">
        <v>39</v>
      </c>
    </row>
    <row r="135" s="7" customFormat="1" ht="212" customHeight="1" spans="1:23">
      <c r="A135" s="32">
        <f>IF(C135&lt;&gt;"",MAX($A$8:A134)+1,"")</f>
        <v>119</v>
      </c>
      <c r="B135" s="33" t="s">
        <v>494</v>
      </c>
      <c r="C135" s="33" t="s">
        <v>495</v>
      </c>
      <c r="D135" s="32" t="s">
        <v>31</v>
      </c>
      <c r="E135" s="34" t="s">
        <v>181</v>
      </c>
      <c r="F135" s="28">
        <v>45658</v>
      </c>
      <c r="G135" s="28">
        <v>46022</v>
      </c>
      <c r="H135" s="32" t="s">
        <v>122</v>
      </c>
      <c r="I135" s="25" t="s">
        <v>34</v>
      </c>
      <c r="J135" s="32" t="s">
        <v>35</v>
      </c>
      <c r="K135" s="32" t="s">
        <v>332</v>
      </c>
      <c r="L135" s="32" t="s">
        <v>36</v>
      </c>
      <c r="M135" s="32">
        <v>800</v>
      </c>
      <c r="N135" s="32">
        <v>800</v>
      </c>
      <c r="O135" s="32"/>
      <c r="P135" s="32"/>
      <c r="Q135" s="32">
        <v>866</v>
      </c>
      <c r="R135" s="32">
        <v>2412</v>
      </c>
      <c r="S135" s="32">
        <v>866</v>
      </c>
      <c r="T135" s="32">
        <v>2412</v>
      </c>
      <c r="U135" s="40" t="s">
        <v>492</v>
      </c>
      <c r="V135" s="40" t="s">
        <v>496</v>
      </c>
      <c r="W135" s="45" t="s">
        <v>39</v>
      </c>
    </row>
    <row r="136" s="7" customFormat="1" ht="140" customHeight="1" spans="1:23">
      <c r="A136" s="32">
        <f>IF(C136&lt;&gt;"",MAX($A$8:A135)+1,"")</f>
        <v>120</v>
      </c>
      <c r="B136" s="33" t="s">
        <v>497</v>
      </c>
      <c r="C136" s="33" t="s">
        <v>498</v>
      </c>
      <c r="D136" s="32" t="s">
        <v>31</v>
      </c>
      <c r="E136" s="34" t="s">
        <v>181</v>
      </c>
      <c r="F136" s="28">
        <v>45658</v>
      </c>
      <c r="G136" s="28">
        <v>46022</v>
      </c>
      <c r="H136" s="32" t="s">
        <v>499</v>
      </c>
      <c r="I136" s="25" t="s">
        <v>34</v>
      </c>
      <c r="J136" s="32" t="s">
        <v>35</v>
      </c>
      <c r="K136" s="32" t="s">
        <v>332</v>
      </c>
      <c r="L136" s="32" t="s">
        <v>36</v>
      </c>
      <c r="M136" s="32">
        <v>500</v>
      </c>
      <c r="N136" s="32">
        <v>500</v>
      </c>
      <c r="O136" s="32"/>
      <c r="P136" s="32"/>
      <c r="Q136" s="32">
        <v>786</v>
      </c>
      <c r="R136" s="32">
        <v>2352</v>
      </c>
      <c r="S136" s="32">
        <v>786</v>
      </c>
      <c r="T136" s="32">
        <v>2352</v>
      </c>
      <c r="U136" s="40" t="s">
        <v>488</v>
      </c>
      <c r="V136" s="40" t="s">
        <v>496</v>
      </c>
      <c r="W136" s="32" t="s">
        <v>499</v>
      </c>
    </row>
    <row r="137" s="7" customFormat="1" ht="191" customHeight="1" spans="1:23">
      <c r="A137" s="32">
        <f>IF(C137&lt;&gt;"",MAX($A$8:A136)+1,"")</f>
        <v>121</v>
      </c>
      <c r="B137" s="32" t="s">
        <v>500</v>
      </c>
      <c r="C137" s="46" t="s">
        <v>501</v>
      </c>
      <c r="D137" s="32" t="s">
        <v>31</v>
      </c>
      <c r="E137" s="32" t="s">
        <v>181</v>
      </c>
      <c r="F137" s="47">
        <v>45658</v>
      </c>
      <c r="G137" s="47">
        <v>46022</v>
      </c>
      <c r="H137" s="32" t="s">
        <v>502</v>
      </c>
      <c r="I137" s="25" t="s">
        <v>34</v>
      </c>
      <c r="J137" s="32" t="s">
        <v>35</v>
      </c>
      <c r="K137" s="32" t="s">
        <v>33</v>
      </c>
      <c r="L137" s="32" t="s">
        <v>503</v>
      </c>
      <c r="M137" s="32">
        <v>500</v>
      </c>
      <c r="N137" s="32">
        <v>500</v>
      </c>
      <c r="O137" s="32"/>
      <c r="P137" s="32"/>
      <c r="Q137" s="5">
        <v>300</v>
      </c>
      <c r="R137" s="5">
        <v>1000</v>
      </c>
      <c r="S137" s="5">
        <v>100</v>
      </c>
      <c r="T137" s="5">
        <v>350</v>
      </c>
      <c r="U137" s="59" t="s">
        <v>504</v>
      </c>
      <c r="V137" s="59" t="s">
        <v>505</v>
      </c>
      <c r="W137" s="32" t="s">
        <v>502</v>
      </c>
    </row>
    <row r="138" s="7" customFormat="1" ht="100" customHeight="1" spans="1:23">
      <c r="A138" s="6" t="s">
        <v>506</v>
      </c>
      <c r="B138" s="5">
        <v>13</v>
      </c>
      <c r="C138" s="46"/>
      <c r="D138" s="5"/>
      <c r="E138" s="22"/>
      <c r="F138" s="23"/>
      <c r="G138" s="23"/>
      <c r="H138" s="5"/>
      <c r="I138" s="5"/>
      <c r="J138" s="5"/>
      <c r="K138" s="5"/>
      <c r="L138" s="5"/>
      <c r="M138" s="20">
        <f>SUM(N138:P138)</f>
        <v>4410</v>
      </c>
      <c r="N138" s="20">
        <f>SUM(N139:N151)</f>
        <v>2250</v>
      </c>
      <c r="O138" s="20">
        <f t="shared" ref="O138:T138" si="12">SUM(O139:O151)</f>
        <v>0</v>
      </c>
      <c r="P138" s="20">
        <f t="shared" si="12"/>
        <v>2160</v>
      </c>
      <c r="Q138" s="20">
        <f t="shared" si="12"/>
        <v>2932</v>
      </c>
      <c r="R138" s="20">
        <f t="shared" si="12"/>
        <v>9168</v>
      </c>
      <c r="S138" s="20">
        <f t="shared" si="12"/>
        <v>1186</v>
      </c>
      <c r="T138" s="20">
        <f t="shared" si="12"/>
        <v>3453</v>
      </c>
      <c r="U138" s="40"/>
      <c r="V138" s="40"/>
      <c r="W138" s="37"/>
    </row>
    <row r="139" s="8" customFormat="1" ht="170" customHeight="1" spans="1:23">
      <c r="A139" s="25">
        <f>IF(C139&lt;&gt;"",MAX($A$8:A138)+1,"")</f>
        <v>122</v>
      </c>
      <c r="B139" s="32" t="s">
        <v>507</v>
      </c>
      <c r="C139" s="46" t="s">
        <v>508</v>
      </c>
      <c r="D139" s="25" t="s">
        <v>31</v>
      </c>
      <c r="E139" s="27" t="s">
        <v>166</v>
      </c>
      <c r="F139" s="28">
        <v>45717</v>
      </c>
      <c r="G139" s="28">
        <v>45961</v>
      </c>
      <c r="H139" s="25" t="s">
        <v>46</v>
      </c>
      <c r="I139" s="25" t="s">
        <v>509</v>
      </c>
      <c r="J139" s="25" t="s">
        <v>436</v>
      </c>
      <c r="K139" s="25" t="s">
        <v>46</v>
      </c>
      <c r="L139" s="25" t="s">
        <v>510</v>
      </c>
      <c r="M139" s="25">
        <v>160</v>
      </c>
      <c r="N139" s="25">
        <v>160</v>
      </c>
      <c r="O139" s="25"/>
      <c r="P139" s="25"/>
      <c r="Q139" s="25">
        <v>35</v>
      </c>
      <c r="R139" s="25">
        <v>130</v>
      </c>
      <c r="S139" s="25">
        <v>12</v>
      </c>
      <c r="T139" s="25">
        <v>45</v>
      </c>
      <c r="U139" s="39" t="s">
        <v>511</v>
      </c>
      <c r="V139" s="39" t="s">
        <v>512</v>
      </c>
      <c r="W139" s="26" t="s">
        <v>509</v>
      </c>
    </row>
    <row r="140" s="12" customFormat="1" ht="140" customHeight="1" spans="1:23">
      <c r="A140" s="25">
        <v>121</v>
      </c>
      <c r="B140" s="33" t="s">
        <v>513</v>
      </c>
      <c r="C140" s="46" t="s">
        <v>514</v>
      </c>
      <c r="D140" s="32" t="s">
        <v>31</v>
      </c>
      <c r="E140" s="27" t="s">
        <v>166</v>
      </c>
      <c r="F140" s="48">
        <v>45717</v>
      </c>
      <c r="G140" s="28">
        <v>45961</v>
      </c>
      <c r="H140" s="32" t="s">
        <v>71</v>
      </c>
      <c r="I140" s="32" t="s">
        <v>509</v>
      </c>
      <c r="J140" s="32" t="s">
        <v>436</v>
      </c>
      <c r="K140" s="32" t="s">
        <v>71</v>
      </c>
      <c r="L140" s="32" t="s">
        <v>515</v>
      </c>
      <c r="M140" s="25">
        <v>120</v>
      </c>
      <c r="N140" s="25">
        <v>120</v>
      </c>
      <c r="O140" s="25"/>
      <c r="P140" s="25"/>
      <c r="Q140" s="25">
        <v>18</v>
      </c>
      <c r="R140" s="25">
        <v>52</v>
      </c>
      <c r="S140" s="25">
        <v>6</v>
      </c>
      <c r="T140" s="25">
        <v>21</v>
      </c>
      <c r="U140" s="59" t="s">
        <v>516</v>
      </c>
      <c r="V140" s="59" t="s">
        <v>517</v>
      </c>
      <c r="W140" s="26" t="s">
        <v>509</v>
      </c>
    </row>
    <row r="141" s="12" customFormat="1" ht="165" customHeight="1" spans="1:23">
      <c r="A141" s="25">
        <v>122</v>
      </c>
      <c r="B141" s="33" t="s">
        <v>518</v>
      </c>
      <c r="C141" s="46" t="s">
        <v>519</v>
      </c>
      <c r="D141" s="32" t="s">
        <v>31</v>
      </c>
      <c r="E141" s="27" t="s">
        <v>166</v>
      </c>
      <c r="F141" s="48">
        <v>45717</v>
      </c>
      <c r="G141" s="28">
        <v>45961</v>
      </c>
      <c r="H141" s="32" t="s">
        <v>33</v>
      </c>
      <c r="I141" s="32" t="s">
        <v>509</v>
      </c>
      <c r="J141" s="32" t="s">
        <v>436</v>
      </c>
      <c r="K141" s="32" t="s">
        <v>33</v>
      </c>
      <c r="L141" s="32" t="s">
        <v>520</v>
      </c>
      <c r="M141" s="25">
        <v>100</v>
      </c>
      <c r="N141" s="25">
        <v>100</v>
      </c>
      <c r="O141" s="25"/>
      <c r="P141" s="25"/>
      <c r="Q141" s="25">
        <v>275</v>
      </c>
      <c r="R141" s="25">
        <v>1055</v>
      </c>
      <c r="S141" s="25">
        <v>97</v>
      </c>
      <c r="T141" s="25">
        <v>428</v>
      </c>
      <c r="U141" s="59" t="s">
        <v>521</v>
      </c>
      <c r="V141" s="59" t="s">
        <v>522</v>
      </c>
      <c r="W141" s="26" t="s">
        <v>509</v>
      </c>
    </row>
    <row r="142" s="12" customFormat="1" ht="168" customHeight="1" spans="1:23">
      <c r="A142" s="25">
        <f>IF(C142&lt;&gt;"",MAX($A$8:A141)+1,"")</f>
        <v>123</v>
      </c>
      <c r="B142" s="33" t="s">
        <v>523</v>
      </c>
      <c r="C142" s="46" t="s">
        <v>524</v>
      </c>
      <c r="D142" s="32" t="s">
        <v>31</v>
      </c>
      <c r="E142" s="27" t="s">
        <v>166</v>
      </c>
      <c r="F142" s="48">
        <v>45717</v>
      </c>
      <c r="G142" s="28">
        <v>45961</v>
      </c>
      <c r="H142" s="32" t="s">
        <v>46</v>
      </c>
      <c r="I142" s="32" t="s">
        <v>509</v>
      </c>
      <c r="J142" s="32" t="s">
        <v>436</v>
      </c>
      <c r="K142" s="32" t="s">
        <v>46</v>
      </c>
      <c r="L142" s="32" t="s">
        <v>525</v>
      </c>
      <c r="M142" s="25">
        <v>180</v>
      </c>
      <c r="N142" s="25">
        <v>180</v>
      </c>
      <c r="O142" s="25"/>
      <c r="P142" s="25"/>
      <c r="Q142" s="25">
        <v>92</v>
      </c>
      <c r="R142" s="25">
        <v>292</v>
      </c>
      <c r="S142" s="25">
        <v>38</v>
      </c>
      <c r="T142" s="25">
        <v>100</v>
      </c>
      <c r="U142" s="59" t="s">
        <v>526</v>
      </c>
      <c r="V142" s="59" t="s">
        <v>527</v>
      </c>
      <c r="W142" s="26" t="s">
        <v>509</v>
      </c>
    </row>
    <row r="143" s="12" customFormat="1" ht="163" customHeight="1" spans="1:23">
      <c r="A143" s="25">
        <v>123</v>
      </c>
      <c r="B143" s="33" t="s">
        <v>528</v>
      </c>
      <c r="C143" s="46" t="s">
        <v>529</v>
      </c>
      <c r="D143" s="32" t="s">
        <v>31</v>
      </c>
      <c r="E143" s="27" t="s">
        <v>166</v>
      </c>
      <c r="F143" s="48">
        <v>45717</v>
      </c>
      <c r="G143" s="28">
        <v>45961</v>
      </c>
      <c r="H143" s="32" t="s">
        <v>62</v>
      </c>
      <c r="I143" s="32" t="s">
        <v>509</v>
      </c>
      <c r="J143" s="32" t="s">
        <v>436</v>
      </c>
      <c r="K143" s="32" t="s">
        <v>62</v>
      </c>
      <c r="L143" s="32" t="s">
        <v>530</v>
      </c>
      <c r="M143" s="25">
        <v>100</v>
      </c>
      <c r="N143" s="25">
        <v>100</v>
      </c>
      <c r="O143" s="25"/>
      <c r="P143" s="25"/>
      <c r="Q143" s="25">
        <v>23</v>
      </c>
      <c r="R143" s="25">
        <v>134</v>
      </c>
      <c r="S143" s="25">
        <v>10</v>
      </c>
      <c r="T143" s="25">
        <v>48</v>
      </c>
      <c r="U143" s="59" t="s">
        <v>531</v>
      </c>
      <c r="V143" s="59" t="s">
        <v>532</v>
      </c>
      <c r="W143" s="26" t="s">
        <v>509</v>
      </c>
    </row>
    <row r="144" s="12" customFormat="1" ht="185" customHeight="1" spans="1:23">
      <c r="A144" s="25">
        <v>124</v>
      </c>
      <c r="B144" s="33" t="s">
        <v>533</v>
      </c>
      <c r="C144" s="46" t="s">
        <v>534</v>
      </c>
      <c r="D144" s="32" t="s">
        <v>31</v>
      </c>
      <c r="E144" s="27" t="s">
        <v>166</v>
      </c>
      <c r="F144" s="48">
        <v>45717</v>
      </c>
      <c r="G144" s="28">
        <v>45961</v>
      </c>
      <c r="H144" s="32" t="s">
        <v>42</v>
      </c>
      <c r="I144" s="32" t="s">
        <v>509</v>
      </c>
      <c r="J144" s="32" t="s">
        <v>436</v>
      </c>
      <c r="K144" s="32" t="s">
        <v>42</v>
      </c>
      <c r="L144" s="32" t="s">
        <v>447</v>
      </c>
      <c r="M144" s="25">
        <v>240</v>
      </c>
      <c r="N144" s="25"/>
      <c r="O144" s="25"/>
      <c r="P144" s="25">
        <v>240</v>
      </c>
      <c r="Q144" s="25">
        <v>53</v>
      </c>
      <c r="R144" s="25">
        <v>113</v>
      </c>
      <c r="S144" s="25">
        <v>20</v>
      </c>
      <c r="T144" s="25">
        <v>40</v>
      </c>
      <c r="U144" s="59" t="s">
        <v>535</v>
      </c>
      <c r="V144" s="59" t="s">
        <v>536</v>
      </c>
      <c r="W144" s="26" t="s">
        <v>509</v>
      </c>
    </row>
    <row r="145" s="12" customFormat="1" ht="140" customHeight="1" spans="1:23">
      <c r="A145" s="25">
        <f>IF(C145&lt;&gt;"",MAX($A$8:A144)+1,"")</f>
        <v>125</v>
      </c>
      <c r="B145" s="33" t="s">
        <v>537</v>
      </c>
      <c r="C145" s="46" t="s">
        <v>538</v>
      </c>
      <c r="D145" s="32" t="s">
        <v>31</v>
      </c>
      <c r="E145" s="27" t="s">
        <v>166</v>
      </c>
      <c r="F145" s="48">
        <v>45717</v>
      </c>
      <c r="G145" s="28">
        <v>45961</v>
      </c>
      <c r="H145" s="32" t="s">
        <v>68</v>
      </c>
      <c r="I145" s="32" t="s">
        <v>509</v>
      </c>
      <c r="J145" s="32" t="s">
        <v>436</v>
      </c>
      <c r="K145" s="32" t="s">
        <v>68</v>
      </c>
      <c r="L145" s="32" t="s">
        <v>188</v>
      </c>
      <c r="M145" s="25">
        <v>95</v>
      </c>
      <c r="N145" s="25">
        <v>95</v>
      </c>
      <c r="O145" s="25"/>
      <c r="P145" s="25"/>
      <c r="Q145" s="25">
        <v>50</v>
      </c>
      <c r="R145" s="25">
        <v>160</v>
      </c>
      <c r="S145" s="25">
        <v>32</v>
      </c>
      <c r="T145" s="25">
        <v>101</v>
      </c>
      <c r="U145" s="59" t="s">
        <v>539</v>
      </c>
      <c r="V145" s="59" t="s">
        <v>540</v>
      </c>
      <c r="W145" s="26" t="s">
        <v>509</v>
      </c>
    </row>
    <row r="146" s="12" customFormat="1" ht="195" customHeight="1" spans="1:23">
      <c r="A146" s="25">
        <f>IF(C146&lt;&gt;"",MAX($A$8:A145)+1,"")</f>
        <v>126</v>
      </c>
      <c r="B146" s="33" t="s">
        <v>541</v>
      </c>
      <c r="C146" s="46" t="s">
        <v>542</v>
      </c>
      <c r="D146" s="32" t="s">
        <v>209</v>
      </c>
      <c r="E146" s="27" t="s">
        <v>166</v>
      </c>
      <c r="F146" s="48">
        <v>45717</v>
      </c>
      <c r="G146" s="28">
        <v>45961</v>
      </c>
      <c r="H146" s="32" t="s">
        <v>33</v>
      </c>
      <c r="I146" s="32" t="s">
        <v>509</v>
      </c>
      <c r="J146" s="32" t="s">
        <v>436</v>
      </c>
      <c r="K146" s="32" t="s">
        <v>33</v>
      </c>
      <c r="L146" s="32" t="s">
        <v>172</v>
      </c>
      <c r="M146" s="25">
        <f>N146+P146</f>
        <v>300</v>
      </c>
      <c r="N146" s="25">
        <v>280</v>
      </c>
      <c r="O146" s="25"/>
      <c r="P146" s="25">
        <v>20</v>
      </c>
      <c r="Q146" s="25">
        <v>475</v>
      </c>
      <c r="R146" s="25">
        <v>1333</v>
      </c>
      <c r="S146" s="25">
        <v>90</v>
      </c>
      <c r="T146" s="25">
        <v>248</v>
      </c>
      <c r="U146" s="59" t="s">
        <v>543</v>
      </c>
      <c r="V146" s="59" t="s">
        <v>544</v>
      </c>
      <c r="W146" s="26" t="s">
        <v>509</v>
      </c>
    </row>
    <row r="147" s="12" customFormat="1" ht="185" customHeight="1" spans="1:23">
      <c r="A147" s="25">
        <f>IF(C147&lt;&gt;"",MAX($A$8:A146)+1,"")</f>
        <v>127</v>
      </c>
      <c r="B147" s="33" t="s">
        <v>545</v>
      </c>
      <c r="C147" s="33" t="s">
        <v>546</v>
      </c>
      <c r="D147" s="32" t="s">
        <v>31</v>
      </c>
      <c r="E147" s="27" t="s">
        <v>166</v>
      </c>
      <c r="F147" s="48">
        <v>45717</v>
      </c>
      <c r="G147" s="28">
        <v>45961</v>
      </c>
      <c r="H147" s="32" t="s">
        <v>54</v>
      </c>
      <c r="I147" s="32" t="s">
        <v>509</v>
      </c>
      <c r="J147" s="32" t="s">
        <v>436</v>
      </c>
      <c r="K147" s="32" t="s">
        <v>54</v>
      </c>
      <c r="L147" s="32" t="s">
        <v>547</v>
      </c>
      <c r="M147" s="25">
        <v>195</v>
      </c>
      <c r="N147" s="25">
        <v>195</v>
      </c>
      <c r="O147" s="25"/>
      <c r="P147" s="25"/>
      <c r="Q147" s="25">
        <v>368</v>
      </c>
      <c r="R147" s="25">
        <v>1165</v>
      </c>
      <c r="S147" s="25">
        <v>172</v>
      </c>
      <c r="T147" s="25">
        <v>520</v>
      </c>
      <c r="U147" s="60" t="s">
        <v>548</v>
      </c>
      <c r="V147" s="59" t="s">
        <v>549</v>
      </c>
      <c r="W147" s="26" t="s">
        <v>509</v>
      </c>
    </row>
    <row r="148" s="12" customFormat="1" ht="168" customHeight="1" spans="1:23">
      <c r="A148" s="25">
        <f>IF(C148&lt;&gt;"",MAX($A$8:A147)+1,"")</f>
        <v>128</v>
      </c>
      <c r="B148" s="33" t="s">
        <v>550</v>
      </c>
      <c r="C148" s="46" t="s">
        <v>551</v>
      </c>
      <c r="D148" s="32" t="s">
        <v>31</v>
      </c>
      <c r="E148" s="27" t="s">
        <v>166</v>
      </c>
      <c r="F148" s="48">
        <v>45717</v>
      </c>
      <c r="G148" s="28">
        <v>45961</v>
      </c>
      <c r="H148" s="32" t="s">
        <v>50</v>
      </c>
      <c r="I148" s="32" t="s">
        <v>509</v>
      </c>
      <c r="J148" s="32" t="s">
        <v>436</v>
      </c>
      <c r="K148" s="32" t="s">
        <v>50</v>
      </c>
      <c r="L148" s="32" t="s">
        <v>552</v>
      </c>
      <c r="M148" s="25">
        <v>120</v>
      </c>
      <c r="N148" s="25">
        <v>120</v>
      </c>
      <c r="O148" s="25"/>
      <c r="P148" s="25"/>
      <c r="Q148" s="25">
        <v>406</v>
      </c>
      <c r="R148" s="25">
        <v>1145</v>
      </c>
      <c r="S148" s="25">
        <v>187</v>
      </c>
      <c r="T148" s="25">
        <v>511</v>
      </c>
      <c r="U148" s="59" t="s">
        <v>553</v>
      </c>
      <c r="V148" s="59" t="s">
        <v>554</v>
      </c>
      <c r="W148" s="26" t="s">
        <v>509</v>
      </c>
    </row>
    <row r="149" s="12" customFormat="1" ht="185" customHeight="1" spans="1:23">
      <c r="A149" s="25">
        <f>IF(C149&lt;&gt;"",MAX($A$8:A148)+1,"")</f>
        <v>129</v>
      </c>
      <c r="B149" s="33" t="s">
        <v>555</v>
      </c>
      <c r="C149" s="46" t="s">
        <v>556</v>
      </c>
      <c r="D149" s="32" t="s">
        <v>557</v>
      </c>
      <c r="E149" s="27" t="s">
        <v>166</v>
      </c>
      <c r="F149" s="48">
        <v>45717</v>
      </c>
      <c r="G149" s="28">
        <v>45961</v>
      </c>
      <c r="H149" s="32" t="s">
        <v>558</v>
      </c>
      <c r="I149" s="32" t="s">
        <v>509</v>
      </c>
      <c r="J149" s="32" t="s">
        <v>436</v>
      </c>
      <c r="K149" s="32" t="s">
        <v>64</v>
      </c>
      <c r="L149" s="32" t="s">
        <v>230</v>
      </c>
      <c r="M149" s="25">
        <v>500</v>
      </c>
      <c r="N149" s="25">
        <v>300</v>
      </c>
      <c r="O149" s="25"/>
      <c r="P149" s="25">
        <v>200</v>
      </c>
      <c r="Q149" s="25">
        <v>269</v>
      </c>
      <c r="R149" s="25">
        <v>783</v>
      </c>
      <c r="S149" s="25">
        <v>136</v>
      </c>
      <c r="T149" s="25">
        <v>412</v>
      </c>
      <c r="U149" s="59" t="s">
        <v>404</v>
      </c>
      <c r="V149" s="59" t="s">
        <v>559</v>
      </c>
      <c r="W149" s="26" t="s">
        <v>509</v>
      </c>
    </row>
    <row r="150" s="12" customFormat="1" ht="154" customHeight="1" spans="1:23">
      <c r="A150" s="25">
        <f>IF(C150&lt;&gt;"",MAX($A$8:A149)+1,"")</f>
        <v>130</v>
      </c>
      <c r="B150" s="33" t="s">
        <v>560</v>
      </c>
      <c r="C150" s="46" t="s">
        <v>561</v>
      </c>
      <c r="D150" s="32" t="s">
        <v>180</v>
      </c>
      <c r="E150" s="27" t="s">
        <v>166</v>
      </c>
      <c r="F150" s="48">
        <v>45717</v>
      </c>
      <c r="G150" s="28">
        <v>45961</v>
      </c>
      <c r="H150" s="32" t="s">
        <v>558</v>
      </c>
      <c r="I150" s="32" t="s">
        <v>509</v>
      </c>
      <c r="J150" s="32" t="s">
        <v>436</v>
      </c>
      <c r="K150" s="32" t="s">
        <v>64</v>
      </c>
      <c r="L150" s="32" t="s">
        <v>276</v>
      </c>
      <c r="M150" s="25">
        <v>1500</v>
      </c>
      <c r="N150" s="25">
        <v>300</v>
      </c>
      <c r="O150" s="25"/>
      <c r="P150" s="25">
        <v>1200</v>
      </c>
      <c r="Q150" s="25">
        <v>347</v>
      </c>
      <c r="R150" s="25">
        <v>1127</v>
      </c>
      <c r="S150" s="25">
        <v>170</v>
      </c>
      <c r="T150" s="25">
        <v>356</v>
      </c>
      <c r="U150" s="59" t="s">
        <v>562</v>
      </c>
      <c r="V150" s="59" t="s">
        <v>563</v>
      </c>
      <c r="W150" s="26" t="s">
        <v>509</v>
      </c>
    </row>
    <row r="151" s="12" customFormat="1" ht="154" customHeight="1" spans="1:23">
      <c r="A151" s="25">
        <f>IF(C151&lt;&gt;"",MAX($A$8:A150)+1,"")</f>
        <v>131</v>
      </c>
      <c r="B151" s="33" t="s">
        <v>564</v>
      </c>
      <c r="C151" s="46" t="s">
        <v>565</v>
      </c>
      <c r="D151" s="32" t="s">
        <v>31</v>
      </c>
      <c r="E151" s="27" t="s">
        <v>166</v>
      </c>
      <c r="F151" s="48">
        <v>45717</v>
      </c>
      <c r="G151" s="28">
        <v>45961</v>
      </c>
      <c r="H151" s="32" t="s">
        <v>558</v>
      </c>
      <c r="I151" s="32" t="s">
        <v>509</v>
      </c>
      <c r="J151" s="32" t="s">
        <v>436</v>
      </c>
      <c r="K151" s="32" t="s">
        <v>33</v>
      </c>
      <c r="L151" s="32" t="s">
        <v>566</v>
      </c>
      <c r="M151" s="25">
        <v>800</v>
      </c>
      <c r="N151" s="25">
        <v>300</v>
      </c>
      <c r="O151" s="25"/>
      <c r="P151" s="25">
        <v>500</v>
      </c>
      <c r="Q151" s="25">
        <v>521</v>
      </c>
      <c r="R151" s="25">
        <v>1679</v>
      </c>
      <c r="S151" s="25">
        <v>216</v>
      </c>
      <c r="T151" s="25">
        <v>623</v>
      </c>
      <c r="U151" s="59" t="s">
        <v>567</v>
      </c>
      <c r="V151" s="59" t="s">
        <v>563</v>
      </c>
      <c r="W151" s="26" t="s">
        <v>509</v>
      </c>
    </row>
    <row r="152" s="8" customFormat="1" ht="187" customHeight="1" spans="1:23">
      <c r="A152" s="25">
        <f>IF(C152&lt;&gt;"",MAX($A$8:A151)+1,"")</f>
        <v>132</v>
      </c>
      <c r="B152" s="26" t="s">
        <v>568</v>
      </c>
      <c r="C152" s="26" t="s">
        <v>569</v>
      </c>
      <c r="D152" s="25" t="s">
        <v>31</v>
      </c>
      <c r="E152" s="27" t="s">
        <v>166</v>
      </c>
      <c r="F152" s="28">
        <v>45717</v>
      </c>
      <c r="G152" s="28">
        <v>45961</v>
      </c>
      <c r="H152" s="25" t="s">
        <v>58</v>
      </c>
      <c r="I152" s="25" t="s">
        <v>570</v>
      </c>
      <c r="J152" s="25" t="s">
        <v>436</v>
      </c>
      <c r="K152" s="25" t="s">
        <v>58</v>
      </c>
      <c r="L152" s="25" t="s">
        <v>571</v>
      </c>
      <c r="M152" s="25">
        <v>200</v>
      </c>
      <c r="N152" s="25">
        <v>200</v>
      </c>
      <c r="O152" s="25"/>
      <c r="P152" s="25"/>
      <c r="Q152" s="25">
        <v>582</v>
      </c>
      <c r="R152" s="25">
        <v>1656</v>
      </c>
      <c r="S152" s="25">
        <v>308</v>
      </c>
      <c r="T152" s="25">
        <v>888</v>
      </c>
      <c r="U152" s="39" t="s">
        <v>563</v>
      </c>
      <c r="V152" s="39" t="s">
        <v>572</v>
      </c>
      <c r="W152" s="26" t="s">
        <v>570</v>
      </c>
    </row>
    <row r="153" s="8" customFormat="1" ht="225" customHeight="1" spans="1:23">
      <c r="A153" s="25">
        <f>IF(C153&lt;&gt;"",MAX($A$8:A152)+1,"")</f>
        <v>133</v>
      </c>
      <c r="B153" s="26" t="s">
        <v>573</v>
      </c>
      <c r="C153" s="26" t="s">
        <v>574</v>
      </c>
      <c r="D153" s="25" t="s">
        <v>31</v>
      </c>
      <c r="E153" s="27" t="s">
        <v>166</v>
      </c>
      <c r="F153" s="28">
        <v>45717</v>
      </c>
      <c r="G153" s="28">
        <v>45961</v>
      </c>
      <c r="H153" s="25" t="s">
        <v>58</v>
      </c>
      <c r="I153" s="25" t="s">
        <v>570</v>
      </c>
      <c r="J153" s="25" t="s">
        <v>436</v>
      </c>
      <c r="K153" s="25" t="s">
        <v>58</v>
      </c>
      <c r="L153" s="25" t="s">
        <v>268</v>
      </c>
      <c r="M153" s="25">
        <v>50</v>
      </c>
      <c r="N153" s="25">
        <v>50</v>
      </c>
      <c r="O153" s="25"/>
      <c r="P153" s="25"/>
      <c r="Q153" s="25">
        <v>399</v>
      </c>
      <c r="R153" s="25">
        <v>1079</v>
      </c>
      <c r="S153" s="25">
        <v>153</v>
      </c>
      <c r="T153" s="25">
        <v>418</v>
      </c>
      <c r="U153" s="39" t="s">
        <v>563</v>
      </c>
      <c r="V153" s="39" t="s">
        <v>575</v>
      </c>
      <c r="W153" s="26" t="s">
        <v>570</v>
      </c>
    </row>
    <row r="154" s="7" customFormat="1" ht="100" customHeight="1" spans="1:23">
      <c r="A154" s="5" t="s">
        <v>576</v>
      </c>
      <c r="B154" s="5">
        <f>IMSUB(ROW(A158),ROW(A154))-1</f>
        <v>3</v>
      </c>
      <c r="C154" s="46"/>
      <c r="D154" s="5"/>
      <c r="E154" s="22"/>
      <c r="F154" s="23"/>
      <c r="G154" s="23"/>
      <c r="H154" s="5"/>
      <c r="I154" s="5"/>
      <c r="J154" s="5"/>
      <c r="K154" s="5"/>
      <c r="L154" s="5"/>
      <c r="M154" s="20">
        <f>SUM(N154:P154)</f>
        <v>1920</v>
      </c>
      <c r="N154" s="20">
        <f>SUM(N155:N157)</f>
        <v>1920</v>
      </c>
      <c r="O154" s="20">
        <f t="shared" ref="O154:U154" si="13">SUM(O155:O157)</f>
        <v>0</v>
      </c>
      <c r="P154" s="20">
        <f t="shared" si="13"/>
        <v>0</v>
      </c>
      <c r="Q154" s="20">
        <f t="shared" si="13"/>
        <v>10950</v>
      </c>
      <c r="R154" s="20">
        <f t="shared" si="13"/>
        <v>17228</v>
      </c>
      <c r="S154" s="20">
        <f t="shared" si="13"/>
        <v>7411</v>
      </c>
      <c r="T154" s="20">
        <f t="shared" si="13"/>
        <v>12979</v>
      </c>
      <c r="U154" s="61"/>
      <c r="V154" s="40"/>
      <c r="W154" s="37"/>
    </row>
    <row r="155" s="8" customFormat="1" ht="140" customHeight="1" spans="1:23">
      <c r="A155" s="25">
        <f>IF(C155&lt;&gt;"",MAX($A$8:A154)+1,"")</f>
        <v>134</v>
      </c>
      <c r="B155" s="26" t="s">
        <v>577</v>
      </c>
      <c r="C155" s="26" t="s">
        <v>578</v>
      </c>
      <c r="D155" s="25" t="s">
        <v>31</v>
      </c>
      <c r="E155" s="27" t="s">
        <v>181</v>
      </c>
      <c r="F155" s="28">
        <v>45658</v>
      </c>
      <c r="G155" s="28">
        <v>46022</v>
      </c>
      <c r="H155" s="32" t="s">
        <v>122</v>
      </c>
      <c r="I155" s="25" t="s">
        <v>34</v>
      </c>
      <c r="J155" s="25" t="s">
        <v>35</v>
      </c>
      <c r="K155" s="25" t="s">
        <v>332</v>
      </c>
      <c r="L155" s="25" t="s">
        <v>36</v>
      </c>
      <c r="M155" s="25">
        <v>1300</v>
      </c>
      <c r="N155" s="25">
        <v>1300</v>
      </c>
      <c r="O155" s="25"/>
      <c r="P155" s="25"/>
      <c r="Q155" s="25">
        <v>5900</v>
      </c>
      <c r="R155" s="25">
        <v>5900</v>
      </c>
      <c r="S155" s="25">
        <v>5900</v>
      </c>
      <c r="T155" s="25">
        <v>5900</v>
      </c>
      <c r="U155" s="39" t="s">
        <v>579</v>
      </c>
      <c r="V155" s="39" t="s">
        <v>580</v>
      </c>
      <c r="W155" s="25" t="s">
        <v>39</v>
      </c>
    </row>
    <row r="156" s="8" customFormat="1" ht="140" customHeight="1" spans="1:23">
      <c r="A156" s="25">
        <f>IF(C156&lt;&gt;"",MAX($A$8:A155)+1,"")</f>
        <v>135</v>
      </c>
      <c r="B156" s="26" t="s">
        <v>581</v>
      </c>
      <c r="C156" s="26" t="s">
        <v>582</v>
      </c>
      <c r="D156" s="25" t="s">
        <v>31</v>
      </c>
      <c r="E156" s="27" t="s">
        <v>181</v>
      </c>
      <c r="F156" s="28">
        <v>45658</v>
      </c>
      <c r="G156" s="28">
        <v>46022</v>
      </c>
      <c r="H156" s="32" t="s">
        <v>122</v>
      </c>
      <c r="I156" s="25" t="s">
        <v>34</v>
      </c>
      <c r="J156" s="25" t="s">
        <v>35</v>
      </c>
      <c r="K156" s="25" t="s">
        <v>332</v>
      </c>
      <c r="L156" s="25" t="s">
        <v>36</v>
      </c>
      <c r="M156" s="25">
        <v>500</v>
      </c>
      <c r="N156" s="25">
        <v>500</v>
      </c>
      <c r="O156" s="25"/>
      <c r="P156" s="25"/>
      <c r="Q156" s="25">
        <v>2850</v>
      </c>
      <c r="R156" s="25">
        <v>9128</v>
      </c>
      <c r="S156" s="25">
        <v>1311</v>
      </c>
      <c r="T156" s="25">
        <v>4879</v>
      </c>
      <c r="U156" s="39" t="s">
        <v>583</v>
      </c>
      <c r="V156" s="39" t="s">
        <v>584</v>
      </c>
      <c r="W156" s="25" t="s">
        <v>39</v>
      </c>
    </row>
    <row r="157" s="8" customFormat="1" ht="140" customHeight="1" spans="1:23">
      <c r="A157" s="25">
        <f>IF(C157&lt;&gt;"",MAX($A$8:A156)+1,"")</f>
        <v>136</v>
      </c>
      <c r="B157" s="26" t="s">
        <v>585</v>
      </c>
      <c r="C157" s="26" t="s">
        <v>586</v>
      </c>
      <c r="D157" s="25" t="s">
        <v>31</v>
      </c>
      <c r="E157" s="27" t="s">
        <v>181</v>
      </c>
      <c r="F157" s="28">
        <v>45658</v>
      </c>
      <c r="G157" s="28">
        <v>46022</v>
      </c>
      <c r="H157" s="32" t="s">
        <v>122</v>
      </c>
      <c r="I157" s="25" t="s">
        <v>34</v>
      </c>
      <c r="J157" s="25" t="s">
        <v>35</v>
      </c>
      <c r="K157" s="25" t="s">
        <v>332</v>
      </c>
      <c r="L157" s="25" t="s">
        <v>36</v>
      </c>
      <c r="M157" s="25">
        <v>120</v>
      </c>
      <c r="N157" s="25">
        <v>120</v>
      </c>
      <c r="O157" s="25"/>
      <c r="P157" s="25"/>
      <c r="Q157" s="25">
        <v>2200</v>
      </c>
      <c r="R157" s="25">
        <v>2200</v>
      </c>
      <c r="S157" s="25">
        <v>200</v>
      </c>
      <c r="T157" s="25">
        <v>2200</v>
      </c>
      <c r="U157" s="39" t="s">
        <v>580</v>
      </c>
      <c r="V157" s="39" t="s">
        <v>580</v>
      </c>
      <c r="W157" s="25" t="s">
        <v>39</v>
      </c>
    </row>
    <row r="158" s="7" customFormat="1" ht="100" customHeight="1" spans="1:23">
      <c r="A158" s="5" t="s">
        <v>587</v>
      </c>
      <c r="B158" s="5">
        <f>IMSUB(ROW(A166),ROW(A158))-1</f>
        <v>7</v>
      </c>
      <c r="C158" s="46"/>
      <c r="D158" s="5"/>
      <c r="E158" s="22"/>
      <c r="F158" s="23"/>
      <c r="G158" s="23"/>
      <c r="H158" s="5"/>
      <c r="I158" s="5"/>
      <c r="J158" s="5"/>
      <c r="K158" s="5"/>
      <c r="L158" s="5"/>
      <c r="M158" s="20">
        <f>SUM(N158:P158)</f>
        <v>325</v>
      </c>
      <c r="N158" s="20">
        <f>SUM(N159:N165)</f>
        <v>325</v>
      </c>
      <c r="O158" s="20">
        <f t="shared" ref="O158:T158" si="14">SUM(O159:O165)</f>
        <v>0</v>
      </c>
      <c r="P158" s="20">
        <f t="shared" si="14"/>
        <v>0</v>
      </c>
      <c r="Q158" s="20">
        <f t="shared" si="14"/>
        <v>1929</v>
      </c>
      <c r="R158" s="20">
        <f t="shared" si="14"/>
        <v>6324</v>
      </c>
      <c r="S158" s="20">
        <f t="shared" si="14"/>
        <v>549</v>
      </c>
      <c r="T158" s="20">
        <f t="shared" si="14"/>
        <v>1724</v>
      </c>
      <c r="U158" s="40"/>
      <c r="V158" s="40"/>
      <c r="W158" s="37"/>
    </row>
    <row r="159" s="10" customFormat="1" ht="315" customHeight="1" spans="1:23">
      <c r="A159" s="32">
        <f>IF(C159&lt;&gt;"",MAX($A$8:A158)+1,"")</f>
        <v>137</v>
      </c>
      <c r="B159" s="33" t="s">
        <v>588</v>
      </c>
      <c r="C159" s="33" t="s">
        <v>589</v>
      </c>
      <c r="D159" s="32" t="s">
        <v>31</v>
      </c>
      <c r="E159" s="27" t="s">
        <v>181</v>
      </c>
      <c r="F159" s="28">
        <v>45658</v>
      </c>
      <c r="G159" s="28">
        <v>46022</v>
      </c>
      <c r="H159" s="32" t="s">
        <v>46</v>
      </c>
      <c r="I159" s="25" t="s">
        <v>34</v>
      </c>
      <c r="J159" s="32" t="s">
        <v>35</v>
      </c>
      <c r="K159" s="32" t="s">
        <v>46</v>
      </c>
      <c r="L159" s="32" t="s">
        <v>590</v>
      </c>
      <c r="M159" s="32">
        <v>50</v>
      </c>
      <c r="N159" s="32">
        <v>50</v>
      </c>
      <c r="O159" s="32"/>
      <c r="P159" s="32"/>
      <c r="Q159" s="32">
        <v>304</v>
      </c>
      <c r="R159" s="32">
        <v>996</v>
      </c>
      <c r="S159" s="32">
        <v>113</v>
      </c>
      <c r="T159" s="32">
        <v>396</v>
      </c>
      <c r="U159" s="40" t="s">
        <v>591</v>
      </c>
      <c r="V159" s="40" t="s">
        <v>592</v>
      </c>
      <c r="W159" s="26" t="s">
        <v>39</v>
      </c>
    </row>
    <row r="160" s="10" customFormat="1" ht="140" customHeight="1" spans="1:23">
      <c r="A160" s="32">
        <f>IF(C160&lt;&gt;"",MAX($A$8:A159)+1,"")</f>
        <v>138</v>
      </c>
      <c r="B160" s="33" t="s">
        <v>593</v>
      </c>
      <c r="C160" s="33" t="s">
        <v>594</v>
      </c>
      <c r="D160" s="32" t="s">
        <v>31</v>
      </c>
      <c r="E160" s="27" t="s">
        <v>181</v>
      </c>
      <c r="F160" s="28">
        <v>45658</v>
      </c>
      <c r="G160" s="28">
        <v>46022</v>
      </c>
      <c r="H160" s="32" t="s">
        <v>46</v>
      </c>
      <c r="I160" s="25" t="s">
        <v>34</v>
      </c>
      <c r="J160" s="32" t="s">
        <v>35</v>
      </c>
      <c r="K160" s="32" t="s">
        <v>46</v>
      </c>
      <c r="L160" s="32" t="s">
        <v>595</v>
      </c>
      <c r="M160" s="32">
        <v>20</v>
      </c>
      <c r="N160" s="32">
        <v>20</v>
      </c>
      <c r="O160" s="32"/>
      <c r="P160" s="32"/>
      <c r="Q160" s="32">
        <v>265</v>
      </c>
      <c r="R160" s="32">
        <v>792</v>
      </c>
      <c r="S160" s="32">
        <v>127</v>
      </c>
      <c r="T160" s="32">
        <v>365</v>
      </c>
      <c r="U160" s="40" t="s">
        <v>596</v>
      </c>
      <c r="V160" s="40" t="s">
        <v>597</v>
      </c>
      <c r="W160" s="26" t="s">
        <v>39</v>
      </c>
    </row>
    <row r="161" s="10" customFormat="1" ht="140" customHeight="1" spans="1:23">
      <c r="A161" s="32">
        <f>IF(C161&lt;&gt;"",MAX($A$8:A160)+1,"")</f>
        <v>139</v>
      </c>
      <c r="B161" s="33" t="s">
        <v>598</v>
      </c>
      <c r="C161" s="33" t="s">
        <v>599</v>
      </c>
      <c r="D161" s="32" t="s">
        <v>31</v>
      </c>
      <c r="E161" s="27" t="s">
        <v>181</v>
      </c>
      <c r="F161" s="28">
        <v>45658</v>
      </c>
      <c r="G161" s="28">
        <v>46022</v>
      </c>
      <c r="H161" s="32" t="s">
        <v>77</v>
      </c>
      <c r="I161" s="25" t="s">
        <v>34</v>
      </c>
      <c r="J161" s="32" t="s">
        <v>35</v>
      </c>
      <c r="K161" s="32" t="s">
        <v>77</v>
      </c>
      <c r="L161" s="32" t="s">
        <v>185</v>
      </c>
      <c r="M161" s="32">
        <v>50</v>
      </c>
      <c r="N161" s="32">
        <v>50</v>
      </c>
      <c r="O161" s="32"/>
      <c r="P161" s="32"/>
      <c r="Q161" s="32">
        <v>190</v>
      </c>
      <c r="R161" s="32">
        <v>590</v>
      </c>
      <c r="S161" s="32">
        <v>60</v>
      </c>
      <c r="T161" s="32">
        <v>200</v>
      </c>
      <c r="U161" s="40" t="s">
        <v>600</v>
      </c>
      <c r="V161" s="40" t="s">
        <v>601</v>
      </c>
      <c r="W161" s="26" t="s">
        <v>39</v>
      </c>
    </row>
    <row r="162" s="10" customFormat="1" ht="210" customHeight="1" spans="1:23">
      <c r="A162" s="32">
        <f>IF(C162&lt;&gt;"",MAX($A$8:A161)+1,"")</f>
        <v>140</v>
      </c>
      <c r="B162" s="33" t="s">
        <v>602</v>
      </c>
      <c r="C162" s="33" t="s">
        <v>603</v>
      </c>
      <c r="D162" s="32" t="s">
        <v>31</v>
      </c>
      <c r="E162" s="27" t="s">
        <v>181</v>
      </c>
      <c r="F162" s="28">
        <v>45658</v>
      </c>
      <c r="G162" s="28">
        <v>46022</v>
      </c>
      <c r="H162" s="32" t="s">
        <v>77</v>
      </c>
      <c r="I162" s="25" t="s">
        <v>34</v>
      </c>
      <c r="J162" s="32" t="s">
        <v>35</v>
      </c>
      <c r="K162" s="32" t="s">
        <v>77</v>
      </c>
      <c r="L162" s="32" t="s">
        <v>604</v>
      </c>
      <c r="M162" s="32">
        <v>50</v>
      </c>
      <c r="N162" s="32">
        <v>50</v>
      </c>
      <c r="O162" s="32"/>
      <c r="P162" s="32"/>
      <c r="Q162" s="32">
        <v>30</v>
      </c>
      <c r="R162" s="32">
        <v>122</v>
      </c>
      <c r="S162" s="32">
        <v>18</v>
      </c>
      <c r="T162" s="32">
        <v>89</v>
      </c>
      <c r="U162" s="40" t="s">
        <v>605</v>
      </c>
      <c r="V162" s="40" t="s">
        <v>606</v>
      </c>
      <c r="W162" s="26" t="s">
        <v>39</v>
      </c>
    </row>
    <row r="163" s="10" customFormat="1" ht="210" customHeight="1" spans="1:23">
      <c r="A163" s="32">
        <f>IF(C163&lt;&gt;"",MAX($A$8:A162)+1,"")</f>
        <v>141</v>
      </c>
      <c r="B163" s="33" t="s">
        <v>607</v>
      </c>
      <c r="C163" s="33" t="s">
        <v>608</v>
      </c>
      <c r="D163" s="32" t="s">
        <v>31</v>
      </c>
      <c r="E163" s="27" t="s">
        <v>181</v>
      </c>
      <c r="F163" s="28">
        <v>45658</v>
      </c>
      <c r="G163" s="28">
        <v>46022</v>
      </c>
      <c r="H163" s="32" t="s">
        <v>62</v>
      </c>
      <c r="I163" s="25" t="s">
        <v>34</v>
      </c>
      <c r="J163" s="32" t="s">
        <v>35</v>
      </c>
      <c r="K163" s="32" t="s">
        <v>62</v>
      </c>
      <c r="L163" s="32" t="s">
        <v>609</v>
      </c>
      <c r="M163" s="32">
        <v>50</v>
      </c>
      <c r="N163" s="32">
        <v>50</v>
      </c>
      <c r="O163" s="32"/>
      <c r="P163" s="32"/>
      <c r="Q163" s="32">
        <v>125</v>
      </c>
      <c r="R163" s="32">
        <v>421</v>
      </c>
      <c r="S163" s="32">
        <v>35</v>
      </c>
      <c r="T163" s="32">
        <v>121</v>
      </c>
      <c r="U163" s="40" t="s">
        <v>610</v>
      </c>
      <c r="V163" s="40" t="s">
        <v>611</v>
      </c>
      <c r="W163" s="26" t="s">
        <v>39</v>
      </c>
    </row>
    <row r="164" s="10" customFormat="1" ht="236" customHeight="1" spans="1:23">
      <c r="A164" s="32">
        <f>IF(C164&lt;&gt;"",MAX($A$8:A163)+1,"")</f>
        <v>142</v>
      </c>
      <c r="B164" s="33" t="s">
        <v>612</v>
      </c>
      <c r="C164" s="33" t="s">
        <v>613</v>
      </c>
      <c r="D164" s="32" t="s">
        <v>180</v>
      </c>
      <c r="E164" s="27" t="s">
        <v>181</v>
      </c>
      <c r="F164" s="28">
        <v>45658</v>
      </c>
      <c r="G164" s="28">
        <v>46022</v>
      </c>
      <c r="H164" s="32" t="s">
        <v>54</v>
      </c>
      <c r="I164" s="25" t="s">
        <v>34</v>
      </c>
      <c r="J164" s="32" t="s">
        <v>35</v>
      </c>
      <c r="K164" s="32" t="s">
        <v>54</v>
      </c>
      <c r="L164" s="32" t="s">
        <v>614</v>
      </c>
      <c r="M164" s="32">
        <v>55</v>
      </c>
      <c r="N164" s="32">
        <v>55</v>
      </c>
      <c r="O164" s="32"/>
      <c r="P164" s="32"/>
      <c r="Q164" s="32">
        <v>582</v>
      </c>
      <c r="R164" s="32">
        <v>1957</v>
      </c>
      <c r="S164" s="32">
        <v>170</v>
      </c>
      <c r="T164" s="32">
        <v>495</v>
      </c>
      <c r="U164" s="40" t="s">
        <v>615</v>
      </c>
      <c r="V164" s="40" t="s">
        <v>616</v>
      </c>
      <c r="W164" s="26" t="s">
        <v>39</v>
      </c>
    </row>
    <row r="165" s="9" customFormat="1" ht="187" customHeight="1" spans="1:23">
      <c r="A165" s="32">
        <f>IF(C165&lt;&gt;"",MAX($A$8:A164)+1,"")</f>
        <v>143</v>
      </c>
      <c r="B165" s="33" t="s">
        <v>617</v>
      </c>
      <c r="C165" s="46" t="s">
        <v>618</v>
      </c>
      <c r="D165" s="32" t="s">
        <v>180</v>
      </c>
      <c r="E165" s="27" t="s">
        <v>181</v>
      </c>
      <c r="F165" s="28">
        <v>45658</v>
      </c>
      <c r="G165" s="28">
        <v>46022</v>
      </c>
      <c r="H165" s="32" t="s">
        <v>46</v>
      </c>
      <c r="I165" s="25" t="s">
        <v>34</v>
      </c>
      <c r="J165" s="32" t="s">
        <v>35</v>
      </c>
      <c r="K165" s="32" t="s">
        <v>46</v>
      </c>
      <c r="L165" s="32" t="s">
        <v>619</v>
      </c>
      <c r="M165" s="32">
        <v>50</v>
      </c>
      <c r="N165" s="32">
        <v>50</v>
      </c>
      <c r="O165" s="32"/>
      <c r="P165" s="32"/>
      <c r="Q165" s="32">
        <v>433</v>
      </c>
      <c r="R165" s="32">
        <v>1446</v>
      </c>
      <c r="S165" s="32">
        <v>26</v>
      </c>
      <c r="T165" s="32">
        <v>58</v>
      </c>
      <c r="U165" s="59" t="s">
        <v>620</v>
      </c>
      <c r="V165" s="59" t="s">
        <v>621</v>
      </c>
      <c r="W165" s="26" t="s">
        <v>39</v>
      </c>
    </row>
    <row r="166" s="7" customFormat="1" ht="100" customHeight="1" spans="1:23">
      <c r="A166" s="5" t="s">
        <v>622</v>
      </c>
      <c r="B166" s="5">
        <f>SUM(B167,B193,B213,B184,B237)</f>
        <v>71</v>
      </c>
      <c r="C166" s="46"/>
      <c r="D166" s="5"/>
      <c r="E166" s="22"/>
      <c r="F166" s="23"/>
      <c r="G166" s="23"/>
      <c r="H166" s="5"/>
      <c r="I166" s="5"/>
      <c r="J166" s="5"/>
      <c r="K166" s="5"/>
      <c r="L166" s="5"/>
      <c r="M166" s="20">
        <f>SUM(N166:P166)</f>
        <v>11209.5</v>
      </c>
      <c r="N166" s="20">
        <f>SUM(N167,N193,N213,N184,N237)</f>
        <v>10246.5</v>
      </c>
      <c r="O166" s="20">
        <f t="shared" ref="O166:T166" si="15">SUM(O167,O193,O213,O184,O237)</f>
        <v>173</v>
      </c>
      <c r="P166" s="20">
        <f t="shared" si="15"/>
        <v>790</v>
      </c>
      <c r="Q166" s="20">
        <f t="shared" si="15"/>
        <v>11885</v>
      </c>
      <c r="R166" s="20">
        <f t="shared" si="15"/>
        <v>38664</v>
      </c>
      <c r="S166" s="20">
        <f t="shared" si="15"/>
        <v>5194</v>
      </c>
      <c r="T166" s="20">
        <f t="shared" si="15"/>
        <v>15863</v>
      </c>
      <c r="U166" s="40"/>
      <c r="V166" s="40"/>
      <c r="W166" s="37"/>
    </row>
    <row r="167" s="7" customFormat="1" ht="100" customHeight="1" spans="1:23">
      <c r="A167" s="5" t="s">
        <v>623</v>
      </c>
      <c r="B167" s="5">
        <f>IMSUB(ROW(A184),ROW(A167))-1</f>
        <v>16</v>
      </c>
      <c r="C167" s="46"/>
      <c r="D167" s="5"/>
      <c r="E167" s="22"/>
      <c r="F167" s="23"/>
      <c r="G167" s="23"/>
      <c r="H167" s="5"/>
      <c r="I167" s="5"/>
      <c r="J167" s="5"/>
      <c r="K167" s="5"/>
      <c r="L167" s="5"/>
      <c r="M167" s="20">
        <f>SUM(N167:P167)</f>
        <v>1777</v>
      </c>
      <c r="N167" s="20">
        <f>SUM(N168:N183)</f>
        <v>1627</v>
      </c>
      <c r="O167" s="20">
        <f t="shared" ref="O167:T167" si="16">SUM(O168:O183)</f>
        <v>0</v>
      </c>
      <c r="P167" s="20">
        <f t="shared" si="16"/>
        <v>150</v>
      </c>
      <c r="Q167" s="20">
        <f t="shared" si="16"/>
        <v>3990</v>
      </c>
      <c r="R167" s="20">
        <f t="shared" si="16"/>
        <v>14585</v>
      </c>
      <c r="S167" s="20">
        <f t="shared" si="16"/>
        <v>1585</v>
      </c>
      <c r="T167" s="20">
        <f t="shared" si="16"/>
        <v>5097</v>
      </c>
      <c r="U167" s="40"/>
      <c r="V167" s="40"/>
      <c r="W167" s="37"/>
    </row>
    <row r="168" s="8" customFormat="1" ht="140" customHeight="1" spans="1:23">
      <c r="A168" s="25">
        <f>IF(C168&lt;&gt;"",MAX($A$8:A167)+1,"")</f>
        <v>144</v>
      </c>
      <c r="B168" s="33" t="s">
        <v>624</v>
      </c>
      <c r="C168" s="33" t="s">
        <v>625</v>
      </c>
      <c r="D168" s="32" t="s">
        <v>31</v>
      </c>
      <c r="E168" s="32" t="s">
        <v>626</v>
      </c>
      <c r="F168" s="48">
        <v>45717</v>
      </c>
      <c r="G168" s="48">
        <v>45930</v>
      </c>
      <c r="H168" s="32" t="s">
        <v>570</v>
      </c>
      <c r="I168" s="32" t="s">
        <v>570</v>
      </c>
      <c r="J168" s="32" t="s">
        <v>35</v>
      </c>
      <c r="K168" s="55" t="s">
        <v>627</v>
      </c>
      <c r="L168" s="55" t="s">
        <v>628</v>
      </c>
      <c r="M168" s="56">
        <v>50</v>
      </c>
      <c r="N168" s="56">
        <v>50</v>
      </c>
      <c r="O168" s="56"/>
      <c r="P168" s="56"/>
      <c r="Q168" s="56">
        <v>1200</v>
      </c>
      <c r="R168" s="56">
        <v>5600</v>
      </c>
      <c r="S168" s="56">
        <v>322</v>
      </c>
      <c r="T168" s="56">
        <v>1521</v>
      </c>
      <c r="U168" s="62" t="s">
        <v>629</v>
      </c>
      <c r="V168" s="39" t="s">
        <v>630</v>
      </c>
      <c r="W168" s="26" t="s">
        <v>570</v>
      </c>
    </row>
    <row r="169" s="8" customFormat="1" ht="140" customHeight="1" spans="1:23">
      <c r="A169" s="25">
        <f>IF(C169&lt;&gt;"",MAX($A$8:A168)+1,"")</f>
        <v>145</v>
      </c>
      <c r="B169" s="33" t="s">
        <v>631</v>
      </c>
      <c r="C169" s="33" t="s">
        <v>632</v>
      </c>
      <c r="D169" s="32" t="s">
        <v>633</v>
      </c>
      <c r="E169" s="32" t="s">
        <v>626</v>
      </c>
      <c r="F169" s="48">
        <v>45717</v>
      </c>
      <c r="G169" s="48">
        <v>45930</v>
      </c>
      <c r="H169" s="32" t="s">
        <v>570</v>
      </c>
      <c r="I169" s="32" t="s">
        <v>570</v>
      </c>
      <c r="J169" s="32" t="s">
        <v>35</v>
      </c>
      <c r="K169" s="55" t="s">
        <v>71</v>
      </c>
      <c r="L169" s="55" t="s">
        <v>634</v>
      </c>
      <c r="M169" s="56">
        <v>330</v>
      </c>
      <c r="N169" s="56">
        <v>230</v>
      </c>
      <c r="O169" s="56"/>
      <c r="P169" s="56">
        <v>100</v>
      </c>
      <c r="Q169" s="56">
        <v>553</v>
      </c>
      <c r="R169" s="56">
        <v>2103</v>
      </c>
      <c r="S169" s="56">
        <v>142</v>
      </c>
      <c r="T169" s="56">
        <v>565</v>
      </c>
      <c r="U169" s="62" t="s">
        <v>629</v>
      </c>
      <c r="V169" s="39" t="s">
        <v>630</v>
      </c>
      <c r="W169" s="26" t="s">
        <v>570</v>
      </c>
    </row>
    <row r="170" s="8" customFormat="1" ht="225" customHeight="1" spans="1:23">
      <c r="A170" s="25">
        <f>IF(C170&lt;&gt;"",MAX($A$8:A169)+1,"")</f>
        <v>146</v>
      </c>
      <c r="B170" s="33" t="s">
        <v>635</v>
      </c>
      <c r="C170" s="33" t="s">
        <v>636</v>
      </c>
      <c r="D170" s="32" t="s">
        <v>31</v>
      </c>
      <c r="E170" s="32" t="s">
        <v>626</v>
      </c>
      <c r="F170" s="48">
        <v>45717</v>
      </c>
      <c r="G170" s="48">
        <v>45930</v>
      </c>
      <c r="H170" s="32" t="s">
        <v>46</v>
      </c>
      <c r="I170" s="32" t="s">
        <v>570</v>
      </c>
      <c r="J170" s="32" t="s">
        <v>35</v>
      </c>
      <c r="K170" s="32" t="s">
        <v>46</v>
      </c>
      <c r="L170" s="32" t="s">
        <v>637</v>
      </c>
      <c r="M170" s="25">
        <v>65</v>
      </c>
      <c r="N170" s="25">
        <v>65</v>
      </c>
      <c r="O170" s="25"/>
      <c r="P170" s="25"/>
      <c r="Q170" s="25">
        <v>65</v>
      </c>
      <c r="R170" s="25">
        <v>350</v>
      </c>
      <c r="S170" s="25">
        <v>26</v>
      </c>
      <c r="T170" s="25">
        <v>102</v>
      </c>
      <c r="U170" s="39" t="s">
        <v>638</v>
      </c>
      <c r="V170" s="40" t="s">
        <v>639</v>
      </c>
      <c r="W170" s="26" t="s">
        <v>570</v>
      </c>
    </row>
    <row r="171" s="8" customFormat="1" ht="201" customHeight="1" spans="1:23">
      <c r="A171" s="25">
        <f>IF(C171&lt;&gt;"",MAX($A$8:A170)+1,"")</f>
        <v>147</v>
      </c>
      <c r="B171" s="33" t="s">
        <v>640</v>
      </c>
      <c r="C171" s="33" t="s">
        <v>641</v>
      </c>
      <c r="D171" s="32" t="s">
        <v>633</v>
      </c>
      <c r="E171" s="32" t="s">
        <v>626</v>
      </c>
      <c r="F171" s="48">
        <v>45717</v>
      </c>
      <c r="G171" s="48">
        <v>45930</v>
      </c>
      <c r="H171" s="32" t="s">
        <v>46</v>
      </c>
      <c r="I171" s="32" t="s">
        <v>570</v>
      </c>
      <c r="J171" s="32" t="s">
        <v>35</v>
      </c>
      <c r="K171" s="32" t="s">
        <v>46</v>
      </c>
      <c r="L171" s="32" t="s">
        <v>510</v>
      </c>
      <c r="M171" s="25">
        <v>26</v>
      </c>
      <c r="N171" s="25">
        <v>26</v>
      </c>
      <c r="O171" s="25"/>
      <c r="P171" s="25"/>
      <c r="Q171" s="25">
        <v>132</v>
      </c>
      <c r="R171" s="25">
        <v>429</v>
      </c>
      <c r="S171" s="25">
        <v>79</v>
      </c>
      <c r="T171" s="25">
        <v>221</v>
      </c>
      <c r="U171" s="39" t="s">
        <v>642</v>
      </c>
      <c r="V171" s="39" t="s">
        <v>643</v>
      </c>
      <c r="W171" s="26" t="s">
        <v>570</v>
      </c>
    </row>
    <row r="172" s="8" customFormat="1" ht="216" customHeight="1" spans="1:23">
      <c r="A172" s="25">
        <f>IF(C172&lt;&gt;"",MAX($A$8:A171)+1,"")</f>
        <v>148</v>
      </c>
      <c r="B172" s="26" t="s">
        <v>644</v>
      </c>
      <c r="C172" s="26" t="s">
        <v>645</v>
      </c>
      <c r="D172" s="25" t="s">
        <v>31</v>
      </c>
      <c r="E172" s="32" t="s">
        <v>626</v>
      </c>
      <c r="F172" s="48">
        <v>45717</v>
      </c>
      <c r="G172" s="48">
        <v>45930</v>
      </c>
      <c r="H172" s="25" t="s">
        <v>54</v>
      </c>
      <c r="I172" s="32" t="s">
        <v>570</v>
      </c>
      <c r="J172" s="25" t="s">
        <v>35</v>
      </c>
      <c r="K172" s="25" t="s">
        <v>54</v>
      </c>
      <c r="L172" s="25" t="s">
        <v>202</v>
      </c>
      <c r="M172" s="25">
        <v>26</v>
      </c>
      <c r="N172" s="25">
        <v>26</v>
      </c>
      <c r="O172" s="25"/>
      <c r="P172" s="25"/>
      <c r="Q172" s="25">
        <v>64</v>
      </c>
      <c r="R172" s="25">
        <v>204</v>
      </c>
      <c r="S172" s="25">
        <v>20</v>
      </c>
      <c r="T172" s="25">
        <v>25</v>
      </c>
      <c r="U172" s="39" t="s">
        <v>646</v>
      </c>
      <c r="V172" s="39" t="s">
        <v>630</v>
      </c>
      <c r="W172" s="26" t="s">
        <v>570</v>
      </c>
    </row>
    <row r="173" s="8" customFormat="1" ht="140" customHeight="1" spans="1:23">
      <c r="A173" s="25">
        <f>IF(C173&lt;&gt;"",MAX($A$8:A172)+1,"")</f>
        <v>149</v>
      </c>
      <c r="B173" s="33" t="s">
        <v>647</v>
      </c>
      <c r="C173" s="33" t="s">
        <v>648</v>
      </c>
      <c r="D173" s="32" t="s">
        <v>209</v>
      </c>
      <c r="E173" s="32" t="s">
        <v>626</v>
      </c>
      <c r="F173" s="48">
        <v>45717</v>
      </c>
      <c r="G173" s="48">
        <v>45930</v>
      </c>
      <c r="H173" s="32" t="s">
        <v>50</v>
      </c>
      <c r="I173" s="32" t="s">
        <v>570</v>
      </c>
      <c r="J173" s="32" t="s">
        <v>436</v>
      </c>
      <c r="K173" s="34" t="s">
        <v>50</v>
      </c>
      <c r="L173" s="32" t="s">
        <v>649</v>
      </c>
      <c r="M173" s="25">
        <v>22</v>
      </c>
      <c r="N173" s="25">
        <v>22</v>
      </c>
      <c r="O173" s="25"/>
      <c r="P173" s="25"/>
      <c r="Q173" s="25">
        <v>27</v>
      </c>
      <c r="R173" s="25">
        <v>69</v>
      </c>
      <c r="S173" s="25">
        <v>15</v>
      </c>
      <c r="T173" s="25">
        <v>29</v>
      </c>
      <c r="U173" s="40" t="s">
        <v>650</v>
      </c>
      <c r="V173" s="40" t="s">
        <v>651</v>
      </c>
      <c r="W173" s="26" t="s">
        <v>570</v>
      </c>
    </row>
    <row r="174" s="8" customFormat="1" ht="140" customHeight="1" spans="1:23">
      <c r="A174" s="25">
        <f>IF(C174&lt;&gt;"",MAX($A$8:A173)+1,"")</f>
        <v>150</v>
      </c>
      <c r="B174" s="33" t="s">
        <v>652</v>
      </c>
      <c r="C174" s="33" t="s">
        <v>653</v>
      </c>
      <c r="D174" s="32" t="s">
        <v>209</v>
      </c>
      <c r="E174" s="32" t="s">
        <v>626</v>
      </c>
      <c r="F174" s="48">
        <v>45717</v>
      </c>
      <c r="G174" s="48">
        <v>45930</v>
      </c>
      <c r="H174" s="32" t="s">
        <v>50</v>
      </c>
      <c r="I174" s="32" t="s">
        <v>570</v>
      </c>
      <c r="J174" s="32" t="s">
        <v>436</v>
      </c>
      <c r="K174" s="34" t="s">
        <v>50</v>
      </c>
      <c r="L174" s="32" t="s">
        <v>552</v>
      </c>
      <c r="M174" s="25">
        <v>15</v>
      </c>
      <c r="N174" s="25">
        <v>15</v>
      </c>
      <c r="O174" s="25"/>
      <c r="P174" s="25"/>
      <c r="Q174" s="25">
        <v>191</v>
      </c>
      <c r="R174" s="25">
        <v>460</v>
      </c>
      <c r="S174" s="25">
        <v>92</v>
      </c>
      <c r="T174" s="25">
        <v>285</v>
      </c>
      <c r="U174" s="40" t="s">
        <v>95</v>
      </c>
      <c r="V174" s="40" t="s">
        <v>654</v>
      </c>
      <c r="W174" s="26" t="s">
        <v>570</v>
      </c>
    </row>
    <row r="175" s="8" customFormat="1" ht="223" customHeight="1" spans="1:23">
      <c r="A175" s="25">
        <f>IF(C175&lt;&gt;"",MAX($A$8:A174)+1,"")</f>
        <v>151</v>
      </c>
      <c r="B175" s="33" t="s">
        <v>655</v>
      </c>
      <c r="C175" s="33" t="s">
        <v>656</v>
      </c>
      <c r="D175" s="25" t="s">
        <v>31</v>
      </c>
      <c r="E175" s="32" t="s">
        <v>626</v>
      </c>
      <c r="F175" s="48">
        <v>45717</v>
      </c>
      <c r="G175" s="48">
        <v>45930</v>
      </c>
      <c r="H175" s="32" t="s">
        <v>657</v>
      </c>
      <c r="I175" s="32" t="s">
        <v>570</v>
      </c>
      <c r="J175" s="32" t="s">
        <v>35</v>
      </c>
      <c r="K175" s="34" t="s">
        <v>50</v>
      </c>
      <c r="L175" s="32" t="s">
        <v>212</v>
      </c>
      <c r="M175" s="25">
        <v>450</v>
      </c>
      <c r="N175" s="25">
        <v>400</v>
      </c>
      <c r="O175" s="25"/>
      <c r="P175" s="25">
        <v>50</v>
      </c>
      <c r="Q175" s="25">
        <v>65</v>
      </c>
      <c r="R175" s="25">
        <v>212</v>
      </c>
      <c r="S175" s="25">
        <v>18</v>
      </c>
      <c r="T175" s="25">
        <v>63</v>
      </c>
      <c r="U175" s="40" t="s">
        <v>95</v>
      </c>
      <c r="V175" s="40" t="s">
        <v>658</v>
      </c>
      <c r="W175" s="26" t="s">
        <v>570</v>
      </c>
    </row>
    <row r="176" s="8" customFormat="1" ht="356" customHeight="1" spans="1:23">
      <c r="A176" s="25">
        <f>IF(C176&lt;&gt;"",MAX($A$8:A175)+1,"")</f>
        <v>152</v>
      </c>
      <c r="B176" s="26" t="s">
        <v>659</v>
      </c>
      <c r="C176" s="26" t="s">
        <v>660</v>
      </c>
      <c r="D176" s="25" t="s">
        <v>31</v>
      </c>
      <c r="E176" s="32" t="s">
        <v>626</v>
      </c>
      <c r="F176" s="48">
        <v>45717</v>
      </c>
      <c r="G176" s="48">
        <v>45930</v>
      </c>
      <c r="H176" s="32" t="s">
        <v>657</v>
      </c>
      <c r="I176" s="32" t="s">
        <v>570</v>
      </c>
      <c r="J176" s="25" t="s">
        <v>35</v>
      </c>
      <c r="K176" s="25" t="s">
        <v>42</v>
      </c>
      <c r="L176" s="25" t="s">
        <v>182</v>
      </c>
      <c r="M176" s="25">
        <v>200</v>
      </c>
      <c r="N176" s="25">
        <v>200</v>
      </c>
      <c r="O176" s="20"/>
      <c r="P176" s="20"/>
      <c r="Q176" s="25">
        <v>300</v>
      </c>
      <c r="R176" s="25">
        <v>720</v>
      </c>
      <c r="S176" s="25">
        <v>63</v>
      </c>
      <c r="T176" s="25">
        <v>223</v>
      </c>
      <c r="U176" s="39" t="s">
        <v>661</v>
      </c>
      <c r="V176" s="39" t="s">
        <v>661</v>
      </c>
      <c r="W176" s="26" t="s">
        <v>570</v>
      </c>
    </row>
    <row r="177" s="8" customFormat="1" ht="194" customHeight="1" spans="1:23">
      <c r="A177" s="25">
        <f>IF(C177&lt;&gt;"",MAX($A$8:A176)+1,"")</f>
        <v>153</v>
      </c>
      <c r="B177" s="43" t="s">
        <v>662</v>
      </c>
      <c r="C177" s="43" t="s">
        <v>663</v>
      </c>
      <c r="D177" s="43" t="s">
        <v>31</v>
      </c>
      <c r="E177" s="32" t="s">
        <v>626</v>
      </c>
      <c r="F177" s="48">
        <v>45717</v>
      </c>
      <c r="G177" s="48">
        <v>45930</v>
      </c>
      <c r="H177" s="32" t="s">
        <v>657</v>
      </c>
      <c r="I177" s="32" t="s">
        <v>570</v>
      </c>
      <c r="J177" s="25" t="s">
        <v>35</v>
      </c>
      <c r="K177" s="43" t="s">
        <v>42</v>
      </c>
      <c r="L177" s="25" t="s">
        <v>411</v>
      </c>
      <c r="M177" s="25">
        <v>200</v>
      </c>
      <c r="N177" s="25">
        <v>200</v>
      </c>
      <c r="O177" s="43"/>
      <c r="P177" s="43"/>
      <c r="Q177" s="25">
        <v>639</v>
      </c>
      <c r="R177" s="25">
        <v>2234</v>
      </c>
      <c r="S177" s="25">
        <v>313</v>
      </c>
      <c r="T177" s="25">
        <v>645</v>
      </c>
      <c r="U177" s="60" t="s">
        <v>413</v>
      </c>
      <c r="V177" s="60" t="s">
        <v>412</v>
      </c>
      <c r="W177" s="26" t="s">
        <v>570</v>
      </c>
    </row>
    <row r="178" s="8" customFormat="1" ht="140" customHeight="1" spans="1:23">
      <c r="A178" s="25">
        <f>IF(C178&lt;&gt;"",MAX($A$8:A177)+1,"")</f>
        <v>154</v>
      </c>
      <c r="B178" s="49" t="s">
        <v>664</v>
      </c>
      <c r="C178" s="49" t="s">
        <v>665</v>
      </c>
      <c r="D178" s="50" t="s">
        <v>31</v>
      </c>
      <c r="E178" s="32" t="s">
        <v>626</v>
      </c>
      <c r="F178" s="48">
        <v>45717</v>
      </c>
      <c r="G178" s="48">
        <v>45930</v>
      </c>
      <c r="H178" s="32" t="s">
        <v>33</v>
      </c>
      <c r="I178" s="32" t="s">
        <v>570</v>
      </c>
      <c r="J178" s="32" t="s">
        <v>35</v>
      </c>
      <c r="K178" s="32" t="s">
        <v>33</v>
      </c>
      <c r="L178" s="34" t="s">
        <v>666</v>
      </c>
      <c r="M178" s="27">
        <v>22</v>
      </c>
      <c r="N178" s="27">
        <v>22</v>
      </c>
      <c r="O178" s="25"/>
      <c r="P178" s="25"/>
      <c r="Q178" s="25">
        <v>52</v>
      </c>
      <c r="R178" s="25">
        <v>146</v>
      </c>
      <c r="S178" s="25">
        <v>32</v>
      </c>
      <c r="T178" s="25">
        <v>103</v>
      </c>
      <c r="U178" s="63" t="s">
        <v>667</v>
      </c>
      <c r="V178" s="63" t="s">
        <v>668</v>
      </c>
      <c r="W178" s="26" t="s">
        <v>570</v>
      </c>
    </row>
    <row r="179" s="8" customFormat="1" ht="140" customHeight="1" spans="1:23">
      <c r="A179" s="25">
        <f>IF(C179&lt;&gt;"",MAX($A$8:A178)+1,"")</f>
        <v>155</v>
      </c>
      <c r="B179" s="49" t="s">
        <v>669</v>
      </c>
      <c r="C179" s="49" t="s">
        <v>670</v>
      </c>
      <c r="D179" s="32" t="s">
        <v>209</v>
      </c>
      <c r="E179" s="32" t="s">
        <v>626</v>
      </c>
      <c r="F179" s="48">
        <v>45717</v>
      </c>
      <c r="G179" s="48">
        <v>45930</v>
      </c>
      <c r="H179" s="32" t="s">
        <v>570</v>
      </c>
      <c r="I179" s="32" t="s">
        <v>570</v>
      </c>
      <c r="J179" s="32" t="s">
        <v>35</v>
      </c>
      <c r="K179" s="32" t="s">
        <v>33</v>
      </c>
      <c r="L179" s="32" t="s">
        <v>167</v>
      </c>
      <c r="M179" s="25">
        <v>150</v>
      </c>
      <c r="N179" s="25">
        <v>150</v>
      </c>
      <c r="O179" s="25"/>
      <c r="P179" s="25"/>
      <c r="Q179" s="25">
        <v>45</v>
      </c>
      <c r="R179" s="25">
        <v>135</v>
      </c>
      <c r="S179" s="25">
        <v>18</v>
      </c>
      <c r="T179" s="25">
        <v>65</v>
      </c>
      <c r="U179" s="63" t="s">
        <v>671</v>
      </c>
      <c r="V179" s="63" t="s">
        <v>668</v>
      </c>
      <c r="W179" s="26" t="s">
        <v>570</v>
      </c>
    </row>
    <row r="180" s="8" customFormat="1" ht="140" customHeight="1" spans="1:23">
      <c r="A180" s="25">
        <f>IF(C180&lt;&gt;"",MAX($A$8:A179)+1,"")</f>
        <v>156</v>
      </c>
      <c r="B180" s="49" t="s">
        <v>672</v>
      </c>
      <c r="C180" s="49" t="s">
        <v>673</v>
      </c>
      <c r="D180" s="32" t="s">
        <v>209</v>
      </c>
      <c r="E180" s="32" t="s">
        <v>626</v>
      </c>
      <c r="F180" s="48">
        <v>45717</v>
      </c>
      <c r="G180" s="48">
        <v>45930</v>
      </c>
      <c r="H180" s="32" t="s">
        <v>33</v>
      </c>
      <c r="I180" s="32" t="s">
        <v>570</v>
      </c>
      <c r="J180" s="32" t="s">
        <v>35</v>
      </c>
      <c r="K180" s="32" t="s">
        <v>33</v>
      </c>
      <c r="L180" s="34" t="s">
        <v>172</v>
      </c>
      <c r="M180" s="27">
        <v>46</v>
      </c>
      <c r="N180" s="27">
        <v>46</v>
      </c>
      <c r="O180" s="27"/>
      <c r="P180" s="27"/>
      <c r="Q180" s="25">
        <v>55</v>
      </c>
      <c r="R180" s="25">
        <v>156</v>
      </c>
      <c r="S180" s="25">
        <v>28</v>
      </c>
      <c r="T180" s="25">
        <v>81</v>
      </c>
      <c r="U180" s="63" t="s">
        <v>674</v>
      </c>
      <c r="V180" s="63" t="s">
        <v>668</v>
      </c>
      <c r="W180" s="26" t="s">
        <v>570</v>
      </c>
    </row>
    <row r="181" s="8" customFormat="1" ht="183" customHeight="1" spans="1:23">
      <c r="A181" s="25">
        <f>IF(C181&lt;&gt;"",MAX($A$8:A180)+1,"")</f>
        <v>157</v>
      </c>
      <c r="B181" s="51" t="s">
        <v>675</v>
      </c>
      <c r="C181" s="51" t="s">
        <v>676</v>
      </c>
      <c r="D181" s="52" t="s">
        <v>180</v>
      </c>
      <c r="E181" s="32" t="s">
        <v>626</v>
      </c>
      <c r="F181" s="48">
        <v>45717</v>
      </c>
      <c r="G181" s="48">
        <v>45930</v>
      </c>
      <c r="H181" s="52" t="s">
        <v>74</v>
      </c>
      <c r="I181" s="32" t="s">
        <v>570</v>
      </c>
      <c r="J181" s="52" t="s">
        <v>35</v>
      </c>
      <c r="K181" s="52" t="s">
        <v>74</v>
      </c>
      <c r="L181" s="52" t="s">
        <v>192</v>
      </c>
      <c r="M181" s="57">
        <v>25</v>
      </c>
      <c r="N181" s="57">
        <v>25</v>
      </c>
      <c r="O181" s="57">
        <v>0</v>
      </c>
      <c r="P181" s="57">
        <v>0</v>
      </c>
      <c r="Q181" s="57">
        <v>151</v>
      </c>
      <c r="R181" s="57">
        <v>512</v>
      </c>
      <c r="S181" s="57">
        <v>92</v>
      </c>
      <c r="T181" s="57">
        <v>318</v>
      </c>
      <c r="U181" s="64" t="s">
        <v>677</v>
      </c>
      <c r="V181" s="64" t="s">
        <v>678</v>
      </c>
      <c r="W181" s="26" t="s">
        <v>570</v>
      </c>
    </row>
    <row r="182" s="8" customFormat="1" ht="198" customHeight="1" spans="1:23">
      <c r="A182" s="25">
        <f>IF(C182&lt;&gt;"",MAX($A$8:A181)+1,"")</f>
        <v>158</v>
      </c>
      <c r="B182" s="33" t="s">
        <v>679</v>
      </c>
      <c r="C182" s="33" t="s">
        <v>680</v>
      </c>
      <c r="D182" s="32" t="s">
        <v>209</v>
      </c>
      <c r="E182" s="32" t="s">
        <v>626</v>
      </c>
      <c r="F182" s="48">
        <v>45717</v>
      </c>
      <c r="G182" s="48">
        <v>45930</v>
      </c>
      <c r="H182" s="32" t="s">
        <v>570</v>
      </c>
      <c r="I182" s="32" t="s">
        <v>570</v>
      </c>
      <c r="J182" s="58" t="s">
        <v>35</v>
      </c>
      <c r="K182" s="34" t="s">
        <v>64</v>
      </c>
      <c r="L182" s="34" t="s">
        <v>276</v>
      </c>
      <c r="M182" s="25">
        <v>120</v>
      </c>
      <c r="N182" s="25">
        <v>120</v>
      </c>
      <c r="O182" s="25"/>
      <c r="P182" s="25"/>
      <c r="Q182" s="25">
        <v>237</v>
      </c>
      <c r="R182" s="25">
        <v>686</v>
      </c>
      <c r="S182" s="25">
        <v>136</v>
      </c>
      <c r="T182" s="25">
        <v>374</v>
      </c>
      <c r="U182" s="40" t="s">
        <v>681</v>
      </c>
      <c r="V182" s="40" t="s">
        <v>682</v>
      </c>
      <c r="W182" s="26" t="s">
        <v>570</v>
      </c>
    </row>
    <row r="183" s="8" customFormat="1" ht="140" customHeight="1" spans="1:23">
      <c r="A183" s="25">
        <f>IF(C183&lt;&gt;"",MAX($A$8:A182)+1,"")</f>
        <v>159</v>
      </c>
      <c r="B183" s="33" t="s">
        <v>683</v>
      </c>
      <c r="C183" s="33" t="s">
        <v>684</v>
      </c>
      <c r="D183" s="32" t="s">
        <v>209</v>
      </c>
      <c r="E183" s="32" t="s">
        <v>626</v>
      </c>
      <c r="F183" s="48">
        <v>45717</v>
      </c>
      <c r="G183" s="48">
        <v>45930</v>
      </c>
      <c r="H183" s="32" t="s">
        <v>64</v>
      </c>
      <c r="I183" s="32" t="s">
        <v>570</v>
      </c>
      <c r="J183" s="58" t="s">
        <v>35</v>
      </c>
      <c r="K183" s="34" t="s">
        <v>64</v>
      </c>
      <c r="L183" s="34" t="s">
        <v>230</v>
      </c>
      <c r="M183" s="25">
        <v>30</v>
      </c>
      <c r="N183" s="25">
        <v>30</v>
      </c>
      <c r="O183" s="25"/>
      <c r="P183" s="25"/>
      <c r="Q183" s="25">
        <v>214</v>
      </c>
      <c r="R183" s="25">
        <v>569</v>
      </c>
      <c r="S183" s="25">
        <v>189</v>
      </c>
      <c r="T183" s="25">
        <v>477</v>
      </c>
      <c r="U183" s="40" t="s">
        <v>685</v>
      </c>
      <c r="V183" s="40" t="s">
        <v>686</v>
      </c>
      <c r="W183" s="26" t="s">
        <v>570</v>
      </c>
    </row>
    <row r="184" s="7" customFormat="1" ht="100" customHeight="1" spans="1:23">
      <c r="A184" s="5" t="s">
        <v>687</v>
      </c>
      <c r="B184" s="5">
        <f>IMSUB(ROW(A193),ROW(A184))-1</f>
        <v>8</v>
      </c>
      <c r="C184" s="46"/>
      <c r="D184" s="5"/>
      <c r="E184" s="22"/>
      <c r="F184" s="23"/>
      <c r="G184" s="23"/>
      <c r="H184" s="5"/>
      <c r="I184" s="5"/>
      <c r="J184" s="5"/>
      <c r="K184" s="5"/>
      <c r="L184" s="5"/>
      <c r="M184" s="20">
        <f>SUM(N184:P184)</f>
        <v>691</v>
      </c>
      <c r="N184" s="20">
        <f>SUM(N185:N192)</f>
        <v>691</v>
      </c>
      <c r="O184" s="20">
        <f t="shared" ref="O184:T184" si="17">SUM(O185:O192)</f>
        <v>0</v>
      </c>
      <c r="P184" s="20">
        <f t="shared" si="17"/>
        <v>0</v>
      </c>
      <c r="Q184" s="20">
        <f t="shared" si="17"/>
        <v>753</v>
      </c>
      <c r="R184" s="20">
        <f t="shared" si="17"/>
        <v>2294</v>
      </c>
      <c r="S184" s="20">
        <f t="shared" si="17"/>
        <v>409</v>
      </c>
      <c r="T184" s="20">
        <f t="shared" si="17"/>
        <v>1207</v>
      </c>
      <c r="U184" s="40"/>
      <c r="V184" s="40"/>
      <c r="W184" s="37"/>
    </row>
    <row r="185" s="8" customFormat="1" ht="160" customHeight="1" spans="1:23">
      <c r="A185" s="25">
        <f>IF(C185&lt;&gt;"",MAX($A$8:A184)+1,"")</f>
        <v>160</v>
      </c>
      <c r="B185" s="33" t="s">
        <v>688</v>
      </c>
      <c r="C185" s="33" t="s">
        <v>689</v>
      </c>
      <c r="D185" s="25" t="s">
        <v>31</v>
      </c>
      <c r="E185" s="27" t="s">
        <v>166</v>
      </c>
      <c r="F185" s="28">
        <v>45717</v>
      </c>
      <c r="G185" s="28">
        <v>45961</v>
      </c>
      <c r="H185" s="25" t="s">
        <v>50</v>
      </c>
      <c r="I185" s="25" t="s">
        <v>570</v>
      </c>
      <c r="J185" s="25" t="s">
        <v>35</v>
      </c>
      <c r="K185" s="25" t="s">
        <v>50</v>
      </c>
      <c r="L185" s="25" t="s">
        <v>690</v>
      </c>
      <c r="M185" s="25">
        <v>96</v>
      </c>
      <c r="N185" s="25">
        <v>96</v>
      </c>
      <c r="O185" s="25"/>
      <c r="P185" s="25"/>
      <c r="Q185" s="25">
        <v>219</v>
      </c>
      <c r="R185" s="25">
        <v>618</v>
      </c>
      <c r="S185" s="25">
        <v>127</v>
      </c>
      <c r="T185" s="25">
        <v>354</v>
      </c>
      <c r="U185" s="39" t="s">
        <v>691</v>
      </c>
      <c r="V185" s="39" t="s">
        <v>692</v>
      </c>
      <c r="W185" s="26" t="s">
        <v>570</v>
      </c>
    </row>
    <row r="186" s="8" customFormat="1" ht="140" customHeight="1" spans="1:23">
      <c r="A186" s="25">
        <f>IF(C186&lt;&gt;"",MAX($A$8:A185)+1,"")</f>
        <v>161</v>
      </c>
      <c r="B186" s="53" t="s">
        <v>693</v>
      </c>
      <c r="C186" s="53" t="s">
        <v>694</v>
      </c>
      <c r="D186" s="25" t="s">
        <v>31</v>
      </c>
      <c r="E186" s="27" t="s">
        <v>166</v>
      </c>
      <c r="F186" s="28">
        <v>45717</v>
      </c>
      <c r="G186" s="28">
        <v>45961</v>
      </c>
      <c r="H186" s="25" t="s">
        <v>33</v>
      </c>
      <c r="I186" s="25" t="s">
        <v>570</v>
      </c>
      <c r="J186" s="25" t="s">
        <v>35</v>
      </c>
      <c r="K186" s="25" t="s">
        <v>33</v>
      </c>
      <c r="L186" s="25" t="s">
        <v>290</v>
      </c>
      <c r="M186" s="25">
        <v>98</v>
      </c>
      <c r="N186" s="25">
        <v>98</v>
      </c>
      <c r="O186" s="25"/>
      <c r="P186" s="25"/>
      <c r="Q186" s="25">
        <v>60</v>
      </c>
      <c r="R186" s="25">
        <v>172</v>
      </c>
      <c r="S186" s="25">
        <v>25</v>
      </c>
      <c r="T186" s="25">
        <v>64</v>
      </c>
      <c r="U186" s="39" t="s">
        <v>695</v>
      </c>
      <c r="V186" s="39" t="s">
        <v>696</v>
      </c>
      <c r="W186" s="26" t="s">
        <v>570</v>
      </c>
    </row>
    <row r="187" s="8" customFormat="1" ht="140" customHeight="1" spans="1:23">
      <c r="A187" s="25">
        <f>IF(C187&lt;&gt;"",MAX($A$8:A186)+1,"")</f>
        <v>162</v>
      </c>
      <c r="B187" s="43" t="s">
        <v>697</v>
      </c>
      <c r="C187" s="26" t="s">
        <v>698</v>
      </c>
      <c r="D187" s="25" t="s">
        <v>31</v>
      </c>
      <c r="E187" s="27" t="s">
        <v>166</v>
      </c>
      <c r="F187" s="28">
        <v>45717</v>
      </c>
      <c r="G187" s="28">
        <v>45961</v>
      </c>
      <c r="H187" s="25" t="s">
        <v>42</v>
      </c>
      <c r="I187" s="25" t="s">
        <v>570</v>
      </c>
      <c r="J187" s="25" t="s">
        <v>35</v>
      </c>
      <c r="K187" s="25" t="s">
        <v>42</v>
      </c>
      <c r="L187" s="25" t="s">
        <v>447</v>
      </c>
      <c r="M187" s="25">
        <v>30</v>
      </c>
      <c r="N187" s="25">
        <v>30</v>
      </c>
      <c r="O187" s="25"/>
      <c r="P187" s="25"/>
      <c r="Q187" s="25">
        <v>90</v>
      </c>
      <c r="R187" s="25">
        <v>190</v>
      </c>
      <c r="S187" s="25">
        <v>45</v>
      </c>
      <c r="T187" s="25">
        <v>100</v>
      </c>
      <c r="U187" s="39" t="s">
        <v>695</v>
      </c>
      <c r="V187" s="39" t="s">
        <v>699</v>
      </c>
      <c r="W187" s="26" t="s">
        <v>570</v>
      </c>
    </row>
    <row r="188" s="8" customFormat="1" ht="140" customHeight="1" spans="1:23">
      <c r="A188" s="25">
        <f>IF(C188&lt;&gt;"",MAX($A$8:A187)+1,"")</f>
        <v>163</v>
      </c>
      <c r="B188" s="43" t="s">
        <v>700</v>
      </c>
      <c r="C188" s="26" t="s">
        <v>701</v>
      </c>
      <c r="D188" s="25" t="s">
        <v>31</v>
      </c>
      <c r="E188" s="27" t="s">
        <v>166</v>
      </c>
      <c r="F188" s="28">
        <v>45717</v>
      </c>
      <c r="G188" s="28">
        <v>45961</v>
      </c>
      <c r="H188" s="25" t="s">
        <v>62</v>
      </c>
      <c r="I188" s="25" t="s">
        <v>570</v>
      </c>
      <c r="J188" s="25" t="s">
        <v>35</v>
      </c>
      <c r="K188" s="25" t="s">
        <v>62</v>
      </c>
      <c r="L188" s="25" t="s">
        <v>609</v>
      </c>
      <c r="M188" s="25">
        <v>65</v>
      </c>
      <c r="N188" s="25">
        <v>65</v>
      </c>
      <c r="O188" s="25"/>
      <c r="P188" s="25"/>
      <c r="Q188" s="25">
        <v>25</v>
      </c>
      <c r="R188" s="25">
        <v>62</v>
      </c>
      <c r="S188" s="25">
        <v>14</v>
      </c>
      <c r="T188" s="25">
        <v>35</v>
      </c>
      <c r="U188" s="39" t="s">
        <v>695</v>
      </c>
      <c r="V188" s="39" t="s">
        <v>696</v>
      </c>
      <c r="W188" s="26" t="s">
        <v>570</v>
      </c>
    </row>
    <row r="189" s="8" customFormat="1" ht="166" customHeight="1" spans="1:23">
      <c r="A189" s="25">
        <f>IF(C189&lt;&gt;"",MAX($A$8:A188)+1,"")</f>
        <v>164</v>
      </c>
      <c r="B189" s="33" t="s">
        <v>702</v>
      </c>
      <c r="C189" s="33" t="s">
        <v>703</v>
      </c>
      <c r="D189" s="25" t="s">
        <v>31</v>
      </c>
      <c r="E189" s="27" t="s">
        <v>166</v>
      </c>
      <c r="F189" s="28">
        <v>45717</v>
      </c>
      <c r="G189" s="28">
        <v>45961</v>
      </c>
      <c r="H189" s="25" t="s">
        <v>46</v>
      </c>
      <c r="I189" s="25" t="s">
        <v>570</v>
      </c>
      <c r="J189" s="25" t="s">
        <v>436</v>
      </c>
      <c r="K189" s="25" t="s">
        <v>46</v>
      </c>
      <c r="L189" s="25" t="s">
        <v>525</v>
      </c>
      <c r="M189" s="25">
        <v>92</v>
      </c>
      <c r="N189" s="25">
        <v>92</v>
      </c>
      <c r="O189" s="25"/>
      <c r="P189" s="25"/>
      <c r="Q189" s="25">
        <v>120</v>
      </c>
      <c r="R189" s="25">
        <v>389</v>
      </c>
      <c r="S189" s="25">
        <v>90</v>
      </c>
      <c r="T189" s="25">
        <v>305</v>
      </c>
      <c r="U189" s="39" t="s">
        <v>704</v>
      </c>
      <c r="V189" s="39" t="s">
        <v>705</v>
      </c>
      <c r="W189" s="26" t="s">
        <v>570</v>
      </c>
    </row>
    <row r="190" s="8" customFormat="1" ht="140" customHeight="1" spans="1:23">
      <c r="A190" s="25">
        <f>IF(C190&lt;&gt;"",MAX($A$8:A189)+1,"")</f>
        <v>165</v>
      </c>
      <c r="B190" s="33" t="s">
        <v>706</v>
      </c>
      <c r="C190" s="54" t="s">
        <v>707</v>
      </c>
      <c r="D190" s="25" t="s">
        <v>31</v>
      </c>
      <c r="E190" s="27" t="s">
        <v>166</v>
      </c>
      <c r="F190" s="28">
        <v>45717</v>
      </c>
      <c r="G190" s="28">
        <v>45961</v>
      </c>
      <c r="H190" s="25" t="s">
        <v>46</v>
      </c>
      <c r="I190" s="25" t="s">
        <v>570</v>
      </c>
      <c r="J190" s="25" t="s">
        <v>35</v>
      </c>
      <c r="K190" s="25" t="s">
        <v>46</v>
      </c>
      <c r="L190" s="25" t="s">
        <v>510</v>
      </c>
      <c r="M190" s="25">
        <v>200</v>
      </c>
      <c r="N190" s="25">
        <v>200</v>
      </c>
      <c r="O190" s="25"/>
      <c r="P190" s="25"/>
      <c r="Q190" s="25">
        <v>163</v>
      </c>
      <c r="R190" s="25">
        <v>650</v>
      </c>
      <c r="S190" s="25">
        <v>50</v>
      </c>
      <c r="T190" s="25">
        <v>187</v>
      </c>
      <c r="U190" s="39" t="s">
        <v>708</v>
      </c>
      <c r="V190" s="39" t="s">
        <v>709</v>
      </c>
      <c r="W190" s="26" t="s">
        <v>570</v>
      </c>
    </row>
    <row r="191" s="8" customFormat="1" ht="195" customHeight="1" spans="1:23">
      <c r="A191" s="25">
        <f>IF(C191&lt;&gt;"",MAX($A$8:A190)+1,"")</f>
        <v>166</v>
      </c>
      <c r="B191" s="26" t="s">
        <v>710</v>
      </c>
      <c r="C191" s="26" t="s">
        <v>711</v>
      </c>
      <c r="D191" s="25" t="s">
        <v>31</v>
      </c>
      <c r="E191" s="27" t="s">
        <v>166</v>
      </c>
      <c r="F191" s="28">
        <v>45717</v>
      </c>
      <c r="G191" s="28">
        <v>45961</v>
      </c>
      <c r="H191" s="25" t="s">
        <v>50</v>
      </c>
      <c r="I191" s="25" t="s">
        <v>712</v>
      </c>
      <c r="J191" s="25" t="s">
        <v>35</v>
      </c>
      <c r="K191" s="25" t="s">
        <v>50</v>
      </c>
      <c r="L191" s="25" t="s">
        <v>713</v>
      </c>
      <c r="M191" s="25">
        <v>15</v>
      </c>
      <c r="N191" s="25">
        <v>15</v>
      </c>
      <c r="O191" s="25"/>
      <c r="P191" s="25"/>
      <c r="Q191" s="25">
        <v>15</v>
      </c>
      <c r="R191" s="25">
        <v>35</v>
      </c>
      <c r="S191" s="25">
        <v>5</v>
      </c>
      <c r="T191" s="25">
        <v>12</v>
      </c>
      <c r="U191" s="39" t="s">
        <v>714</v>
      </c>
      <c r="V191" s="39" t="s">
        <v>715</v>
      </c>
      <c r="W191" s="26" t="s">
        <v>712</v>
      </c>
    </row>
    <row r="192" s="8" customFormat="1" ht="140" customHeight="1" spans="1:23">
      <c r="A192" s="25">
        <f>IF(C192&lt;&gt;"",MAX($A$8:A191)+1,"")</f>
        <v>167</v>
      </c>
      <c r="B192" s="33" t="s">
        <v>716</v>
      </c>
      <c r="C192" s="33" t="s">
        <v>717</v>
      </c>
      <c r="D192" s="32" t="s">
        <v>64</v>
      </c>
      <c r="E192" s="27" t="s">
        <v>166</v>
      </c>
      <c r="F192" s="28">
        <v>45717</v>
      </c>
      <c r="G192" s="28">
        <v>45961</v>
      </c>
      <c r="H192" s="25" t="s">
        <v>64</v>
      </c>
      <c r="I192" s="25" t="s">
        <v>570</v>
      </c>
      <c r="J192" s="25" t="s">
        <v>35</v>
      </c>
      <c r="K192" s="25" t="s">
        <v>64</v>
      </c>
      <c r="L192" s="25" t="s">
        <v>221</v>
      </c>
      <c r="M192" s="25">
        <v>95</v>
      </c>
      <c r="N192" s="25">
        <v>95</v>
      </c>
      <c r="O192" s="25"/>
      <c r="P192" s="25"/>
      <c r="Q192" s="25">
        <v>61</v>
      </c>
      <c r="R192" s="25">
        <v>178</v>
      </c>
      <c r="S192" s="25">
        <v>53</v>
      </c>
      <c r="T192" s="25">
        <v>150</v>
      </c>
      <c r="U192" s="60" t="s">
        <v>718</v>
      </c>
      <c r="V192" s="60" t="s">
        <v>719</v>
      </c>
      <c r="W192" s="26" t="s">
        <v>570</v>
      </c>
    </row>
    <row r="193" s="7" customFormat="1" ht="160" customHeight="1" spans="1:23">
      <c r="A193" s="5" t="s">
        <v>720</v>
      </c>
      <c r="B193" s="5">
        <f>IMSUB(ROW(A213),ROW(A193))-1</f>
        <v>19</v>
      </c>
      <c r="C193" s="46"/>
      <c r="D193" s="5"/>
      <c r="E193" s="22"/>
      <c r="F193" s="23"/>
      <c r="G193" s="23"/>
      <c r="H193" s="5"/>
      <c r="I193" s="5"/>
      <c r="J193" s="5"/>
      <c r="K193" s="5"/>
      <c r="L193" s="5"/>
      <c r="M193" s="20">
        <f>SUM(N193:P193)</f>
        <v>3438</v>
      </c>
      <c r="N193" s="20">
        <f>SUM(N194:N212)</f>
        <v>2798</v>
      </c>
      <c r="O193" s="20">
        <f t="shared" ref="O193:T193" si="18">SUM(O194:O212)</f>
        <v>0</v>
      </c>
      <c r="P193" s="20">
        <f t="shared" si="18"/>
        <v>640</v>
      </c>
      <c r="Q193" s="20">
        <f t="shared" si="18"/>
        <v>4425</v>
      </c>
      <c r="R193" s="20">
        <f t="shared" si="18"/>
        <v>13993</v>
      </c>
      <c r="S193" s="20">
        <f t="shared" si="18"/>
        <v>2142</v>
      </c>
      <c r="T193" s="20">
        <f t="shared" si="18"/>
        <v>6608</v>
      </c>
      <c r="U193" s="40"/>
      <c r="V193" s="40"/>
      <c r="W193" s="37"/>
    </row>
    <row r="194" s="8" customFormat="1" ht="140" customHeight="1" spans="1:23">
      <c r="A194" s="25">
        <f>IF(C194&lt;&gt;"",MAX($A$8:A193)+1,"")</f>
        <v>168</v>
      </c>
      <c r="B194" s="26" t="s">
        <v>721</v>
      </c>
      <c r="C194" s="26" t="s">
        <v>722</v>
      </c>
      <c r="D194" s="25" t="s">
        <v>31</v>
      </c>
      <c r="E194" s="27" t="s">
        <v>166</v>
      </c>
      <c r="F194" s="28">
        <v>45717</v>
      </c>
      <c r="G194" s="28">
        <v>45961</v>
      </c>
      <c r="H194" s="25" t="s">
        <v>71</v>
      </c>
      <c r="I194" s="25" t="s">
        <v>509</v>
      </c>
      <c r="J194" s="25" t="s">
        <v>436</v>
      </c>
      <c r="K194" s="25" t="s">
        <v>71</v>
      </c>
      <c r="L194" s="25" t="s">
        <v>634</v>
      </c>
      <c r="M194" s="25">
        <v>110</v>
      </c>
      <c r="N194" s="25">
        <v>110</v>
      </c>
      <c r="O194" s="25"/>
      <c r="P194" s="25"/>
      <c r="Q194" s="25">
        <v>402</v>
      </c>
      <c r="R194" s="25">
        <v>1230</v>
      </c>
      <c r="S194" s="25">
        <v>87</v>
      </c>
      <c r="T194" s="25">
        <v>200</v>
      </c>
      <c r="U194" s="39" t="s">
        <v>723</v>
      </c>
      <c r="V194" s="39" t="s">
        <v>724</v>
      </c>
      <c r="W194" s="26" t="s">
        <v>509</v>
      </c>
    </row>
    <row r="195" s="12" customFormat="1" ht="140" customHeight="1" spans="1:23">
      <c r="A195" s="25">
        <f>IF(C195&lt;&gt;"",MAX($A$8:A194)+1,"")</f>
        <v>169</v>
      </c>
      <c r="B195" s="33" t="s">
        <v>725</v>
      </c>
      <c r="C195" s="33" t="s">
        <v>726</v>
      </c>
      <c r="D195" s="32" t="s">
        <v>209</v>
      </c>
      <c r="E195" s="32" t="s">
        <v>166</v>
      </c>
      <c r="F195" s="48">
        <v>45717</v>
      </c>
      <c r="G195" s="28">
        <v>45961</v>
      </c>
      <c r="H195" s="32" t="s">
        <v>509</v>
      </c>
      <c r="I195" s="32" t="s">
        <v>509</v>
      </c>
      <c r="J195" s="32" t="s">
        <v>436</v>
      </c>
      <c r="K195" s="32" t="s">
        <v>71</v>
      </c>
      <c r="L195" s="32" t="s">
        <v>397</v>
      </c>
      <c r="M195" s="25">
        <v>150</v>
      </c>
      <c r="N195" s="25">
        <v>150</v>
      </c>
      <c r="O195" s="25"/>
      <c r="P195" s="25"/>
      <c r="Q195" s="25">
        <v>379</v>
      </c>
      <c r="R195" s="25">
        <v>1026</v>
      </c>
      <c r="S195" s="25">
        <v>156</v>
      </c>
      <c r="T195" s="25">
        <v>439</v>
      </c>
      <c r="U195" s="60" t="s">
        <v>661</v>
      </c>
      <c r="V195" s="59" t="s">
        <v>522</v>
      </c>
      <c r="W195" s="26" t="s">
        <v>509</v>
      </c>
    </row>
    <row r="196" s="12" customFormat="1" ht="140" customHeight="1" spans="1:23">
      <c r="A196" s="25">
        <f>IF(C196&lt;&gt;"",MAX($A$8:A195)+1,"")</f>
        <v>170</v>
      </c>
      <c r="B196" s="33" t="s">
        <v>727</v>
      </c>
      <c r="C196" s="33" t="s">
        <v>728</v>
      </c>
      <c r="D196" s="32" t="s">
        <v>209</v>
      </c>
      <c r="E196" s="32" t="s">
        <v>166</v>
      </c>
      <c r="F196" s="48">
        <v>45717</v>
      </c>
      <c r="G196" s="28">
        <v>45961</v>
      </c>
      <c r="H196" s="32" t="s">
        <v>509</v>
      </c>
      <c r="I196" s="32" t="s">
        <v>509</v>
      </c>
      <c r="J196" s="32" t="s">
        <v>436</v>
      </c>
      <c r="K196" s="32" t="s">
        <v>71</v>
      </c>
      <c r="L196" s="32" t="s">
        <v>634</v>
      </c>
      <c r="M196" s="25">
        <v>130</v>
      </c>
      <c r="N196" s="25">
        <v>130</v>
      </c>
      <c r="O196" s="25"/>
      <c r="P196" s="25"/>
      <c r="Q196" s="25">
        <v>402</v>
      </c>
      <c r="R196" s="25">
        <v>1230</v>
      </c>
      <c r="S196" s="25">
        <v>87</v>
      </c>
      <c r="T196" s="25">
        <v>200</v>
      </c>
      <c r="U196" s="60" t="s">
        <v>661</v>
      </c>
      <c r="V196" s="59" t="s">
        <v>522</v>
      </c>
      <c r="W196" s="26" t="s">
        <v>509</v>
      </c>
    </row>
    <row r="197" s="12" customFormat="1" ht="140" customHeight="1" spans="1:23">
      <c r="A197" s="25">
        <f>IF(C197&lt;&gt;"",MAX($A$8:A196)+1,"")</f>
        <v>171</v>
      </c>
      <c r="B197" s="33" t="s">
        <v>729</v>
      </c>
      <c r="C197" s="33" t="s">
        <v>730</v>
      </c>
      <c r="D197" s="32" t="s">
        <v>209</v>
      </c>
      <c r="E197" s="32" t="s">
        <v>166</v>
      </c>
      <c r="F197" s="48">
        <v>45717</v>
      </c>
      <c r="G197" s="28">
        <v>45961</v>
      </c>
      <c r="H197" s="32" t="s">
        <v>509</v>
      </c>
      <c r="I197" s="32" t="s">
        <v>509</v>
      </c>
      <c r="J197" s="32" t="s">
        <v>436</v>
      </c>
      <c r="K197" s="32" t="s">
        <v>71</v>
      </c>
      <c r="L197" s="32" t="s">
        <v>260</v>
      </c>
      <c r="M197" s="25">
        <v>240</v>
      </c>
      <c r="N197" s="25">
        <v>240</v>
      </c>
      <c r="O197" s="25"/>
      <c r="P197" s="25"/>
      <c r="Q197" s="25">
        <v>513</v>
      </c>
      <c r="R197" s="25">
        <v>1526</v>
      </c>
      <c r="S197" s="25">
        <v>163</v>
      </c>
      <c r="T197" s="25">
        <v>428</v>
      </c>
      <c r="U197" s="60" t="s">
        <v>661</v>
      </c>
      <c r="V197" s="59" t="s">
        <v>522</v>
      </c>
      <c r="W197" s="26" t="s">
        <v>509</v>
      </c>
    </row>
    <row r="198" s="12" customFormat="1" ht="140" customHeight="1" spans="1:23">
      <c r="A198" s="25">
        <f>IF(C198&lt;&gt;"",MAX($A$8:A197)+1,"")</f>
        <v>172</v>
      </c>
      <c r="B198" s="33" t="s">
        <v>731</v>
      </c>
      <c r="C198" s="33" t="s">
        <v>732</v>
      </c>
      <c r="D198" s="32" t="s">
        <v>209</v>
      </c>
      <c r="E198" s="32" t="s">
        <v>166</v>
      </c>
      <c r="F198" s="48">
        <v>45717</v>
      </c>
      <c r="G198" s="28">
        <v>45961</v>
      </c>
      <c r="H198" s="32" t="s">
        <v>509</v>
      </c>
      <c r="I198" s="32" t="s">
        <v>509</v>
      </c>
      <c r="J198" s="32" t="s">
        <v>436</v>
      </c>
      <c r="K198" s="32" t="s">
        <v>71</v>
      </c>
      <c r="L198" s="32" t="s">
        <v>257</v>
      </c>
      <c r="M198" s="25">
        <v>280</v>
      </c>
      <c r="N198" s="25">
        <v>280</v>
      </c>
      <c r="O198" s="25"/>
      <c r="P198" s="25"/>
      <c r="Q198" s="25">
        <v>569</v>
      </c>
      <c r="R198" s="25">
        <v>1637</v>
      </c>
      <c r="S198" s="25">
        <v>156</v>
      </c>
      <c r="T198" s="25">
        <v>326</v>
      </c>
      <c r="U198" s="60" t="s">
        <v>661</v>
      </c>
      <c r="V198" s="59" t="s">
        <v>522</v>
      </c>
      <c r="W198" s="26" t="s">
        <v>509</v>
      </c>
    </row>
    <row r="199" s="12" customFormat="1" ht="140" customHeight="1" spans="1:23">
      <c r="A199" s="25">
        <f>IF(C199&lt;&gt;"",MAX($A$8:A198)+1,"")</f>
        <v>173</v>
      </c>
      <c r="B199" s="33" t="s">
        <v>733</v>
      </c>
      <c r="C199" s="33" t="s">
        <v>734</v>
      </c>
      <c r="D199" s="32" t="s">
        <v>209</v>
      </c>
      <c r="E199" s="32" t="s">
        <v>166</v>
      </c>
      <c r="F199" s="48">
        <v>45717</v>
      </c>
      <c r="G199" s="28">
        <v>45961</v>
      </c>
      <c r="H199" s="32" t="s">
        <v>71</v>
      </c>
      <c r="I199" s="32" t="s">
        <v>509</v>
      </c>
      <c r="J199" s="32" t="s">
        <v>436</v>
      </c>
      <c r="K199" s="32" t="s">
        <v>71</v>
      </c>
      <c r="L199" s="32" t="s">
        <v>634</v>
      </c>
      <c r="M199" s="25">
        <v>300</v>
      </c>
      <c r="N199" s="25">
        <v>300</v>
      </c>
      <c r="O199" s="25"/>
      <c r="P199" s="25"/>
      <c r="Q199" s="25">
        <v>60</v>
      </c>
      <c r="R199" s="25">
        <v>195</v>
      </c>
      <c r="S199" s="25">
        <v>12</v>
      </c>
      <c r="T199" s="25">
        <v>35</v>
      </c>
      <c r="U199" s="60" t="s">
        <v>735</v>
      </c>
      <c r="V199" s="59" t="s">
        <v>736</v>
      </c>
      <c r="W199" s="26" t="s">
        <v>509</v>
      </c>
    </row>
    <row r="200" s="12" customFormat="1" ht="187" customHeight="1" spans="1:23">
      <c r="A200" s="25">
        <f>IF(C200&lt;&gt;"",MAX($A$8:A199)+1,"")</f>
        <v>174</v>
      </c>
      <c r="B200" s="33" t="s">
        <v>737</v>
      </c>
      <c r="C200" s="33" t="s">
        <v>738</v>
      </c>
      <c r="D200" s="32" t="s">
        <v>31</v>
      </c>
      <c r="E200" s="32" t="s">
        <v>166</v>
      </c>
      <c r="F200" s="48">
        <v>45717</v>
      </c>
      <c r="G200" s="28">
        <v>45961</v>
      </c>
      <c r="H200" s="32" t="s">
        <v>54</v>
      </c>
      <c r="I200" s="32" t="s">
        <v>509</v>
      </c>
      <c r="J200" s="32" t="s">
        <v>436</v>
      </c>
      <c r="K200" s="32" t="s">
        <v>54</v>
      </c>
      <c r="L200" s="32" t="s">
        <v>327</v>
      </c>
      <c r="M200" s="25">
        <v>95</v>
      </c>
      <c r="N200" s="25">
        <v>95</v>
      </c>
      <c r="O200" s="25"/>
      <c r="P200" s="25"/>
      <c r="Q200" s="25">
        <v>221</v>
      </c>
      <c r="R200" s="25">
        <v>577</v>
      </c>
      <c r="S200" s="25">
        <v>79</v>
      </c>
      <c r="T200" s="25">
        <v>196</v>
      </c>
      <c r="U200" s="60" t="s">
        <v>739</v>
      </c>
      <c r="V200" s="59" t="s">
        <v>740</v>
      </c>
      <c r="W200" s="26" t="s">
        <v>509</v>
      </c>
    </row>
    <row r="201" s="12" customFormat="1" ht="232" customHeight="1" spans="1:23">
      <c r="A201" s="25">
        <f>IF(C201&lt;&gt;"",MAX($A$8:A200)+1,"")</f>
        <v>175</v>
      </c>
      <c r="B201" s="33" t="s">
        <v>741</v>
      </c>
      <c r="C201" s="46" t="s">
        <v>742</v>
      </c>
      <c r="D201" s="32" t="s">
        <v>209</v>
      </c>
      <c r="E201" s="32" t="s">
        <v>166</v>
      </c>
      <c r="F201" s="48">
        <v>45717</v>
      </c>
      <c r="G201" s="28">
        <v>45961</v>
      </c>
      <c r="H201" s="32" t="s">
        <v>46</v>
      </c>
      <c r="I201" s="32" t="s">
        <v>509</v>
      </c>
      <c r="J201" s="32" t="s">
        <v>436</v>
      </c>
      <c r="K201" s="32" t="s">
        <v>46</v>
      </c>
      <c r="L201" s="32" t="s">
        <v>743</v>
      </c>
      <c r="M201" s="25">
        <v>500</v>
      </c>
      <c r="N201" s="25">
        <v>300</v>
      </c>
      <c r="O201" s="25"/>
      <c r="P201" s="25">
        <v>200</v>
      </c>
      <c r="Q201" s="25">
        <v>65</v>
      </c>
      <c r="R201" s="25">
        <v>350</v>
      </c>
      <c r="S201" s="25">
        <v>26</v>
      </c>
      <c r="T201" s="25">
        <v>102</v>
      </c>
      <c r="U201" s="59" t="s">
        <v>744</v>
      </c>
      <c r="V201" s="59" t="s">
        <v>639</v>
      </c>
      <c r="W201" s="26" t="s">
        <v>509</v>
      </c>
    </row>
    <row r="202" s="12" customFormat="1" ht="140" customHeight="1" spans="1:23">
      <c r="A202" s="25">
        <f>IF(C202&lt;&gt;"",MAX($A$8:A201)+1,"")</f>
        <v>176</v>
      </c>
      <c r="B202" s="33" t="s">
        <v>745</v>
      </c>
      <c r="C202" s="33" t="s">
        <v>746</v>
      </c>
      <c r="D202" s="32" t="s">
        <v>31</v>
      </c>
      <c r="E202" s="32" t="s">
        <v>166</v>
      </c>
      <c r="F202" s="48">
        <v>45717</v>
      </c>
      <c r="G202" s="28">
        <v>45961</v>
      </c>
      <c r="H202" s="32" t="s">
        <v>33</v>
      </c>
      <c r="I202" s="32" t="s">
        <v>509</v>
      </c>
      <c r="J202" s="32" t="s">
        <v>436</v>
      </c>
      <c r="K202" s="32" t="s">
        <v>33</v>
      </c>
      <c r="L202" s="32" t="s">
        <v>747</v>
      </c>
      <c r="M202" s="25">
        <v>70</v>
      </c>
      <c r="N202" s="25">
        <v>70</v>
      </c>
      <c r="O202" s="25"/>
      <c r="P202" s="25"/>
      <c r="Q202" s="25">
        <v>30</v>
      </c>
      <c r="R202" s="25">
        <v>36</v>
      </c>
      <c r="S202" s="25">
        <v>10</v>
      </c>
      <c r="T202" s="25">
        <v>12</v>
      </c>
      <c r="U202" s="60" t="s">
        <v>748</v>
      </c>
      <c r="V202" s="59" t="s">
        <v>749</v>
      </c>
      <c r="W202" s="26" t="s">
        <v>509</v>
      </c>
    </row>
    <row r="203" s="12" customFormat="1" ht="140" customHeight="1" spans="1:23">
      <c r="A203" s="25">
        <f>IF(C203&lt;&gt;"",MAX($A$8:A202)+1,"")</f>
        <v>177</v>
      </c>
      <c r="B203" s="33" t="s">
        <v>750</v>
      </c>
      <c r="C203" s="33" t="s">
        <v>751</v>
      </c>
      <c r="D203" s="32" t="s">
        <v>209</v>
      </c>
      <c r="E203" s="32" t="s">
        <v>166</v>
      </c>
      <c r="F203" s="48">
        <v>45717</v>
      </c>
      <c r="G203" s="28">
        <v>45961</v>
      </c>
      <c r="H203" s="32" t="s">
        <v>50</v>
      </c>
      <c r="I203" s="32" t="s">
        <v>509</v>
      </c>
      <c r="J203" s="32" t="s">
        <v>436</v>
      </c>
      <c r="K203" s="32" t="s">
        <v>50</v>
      </c>
      <c r="L203" s="32" t="s">
        <v>752</v>
      </c>
      <c r="M203" s="25">
        <v>130</v>
      </c>
      <c r="N203" s="25">
        <v>130</v>
      </c>
      <c r="O203" s="25"/>
      <c r="P203" s="25"/>
      <c r="Q203" s="25">
        <v>52</v>
      </c>
      <c r="R203" s="25">
        <v>206</v>
      </c>
      <c r="S203" s="25">
        <v>41</v>
      </c>
      <c r="T203" s="25">
        <v>158</v>
      </c>
      <c r="U203" s="60" t="s">
        <v>753</v>
      </c>
      <c r="V203" s="59" t="s">
        <v>754</v>
      </c>
      <c r="W203" s="26" t="s">
        <v>509</v>
      </c>
    </row>
    <row r="204" s="12" customFormat="1" ht="140" customHeight="1" spans="1:23">
      <c r="A204" s="25">
        <f>IF(C204&lt;&gt;"",MAX($A$8:A203)+1,"")</f>
        <v>178</v>
      </c>
      <c r="B204" s="33" t="s">
        <v>755</v>
      </c>
      <c r="C204" s="33" t="s">
        <v>756</v>
      </c>
      <c r="D204" s="32" t="s">
        <v>209</v>
      </c>
      <c r="E204" s="32" t="s">
        <v>166</v>
      </c>
      <c r="F204" s="48">
        <v>45717</v>
      </c>
      <c r="G204" s="28">
        <v>45961</v>
      </c>
      <c r="H204" s="32" t="s">
        <v>64</v>
      </c>
      <c r="I204" s="32" t="s">
        <v>509</v>
      </c>
      <c r="J204" s="32" t="s">
        <v>436</v>
      </c>
      <c r="K204" s="32" t="s">
        <v>64</v>
      </c>
      <c r="L204" s="32" t="s">
        <v>221</v>
      </c>
      <c r="M204" s="25">
        <v>78</v>
      </c>
      <c r="N204" s="25">
        <v>78</v>
      </c>
      <c r="O204" s="25"/>
      <c r="P204" s="25"/>
      <c r="Q204" s="25">
        <v>50</v>
      </c>
      <c r="R204" s="25">
        <v>185</v>
      </c>
      <c r="S204" s="25">
        <v>45</v>
      </c>
      <c r="T204" s="25">
        <v>166</v>
      </c>
      <c r="U204" s="60" t="s">
        <v>757</v>
      </c>
      <c r="V204" s="59" t="s">
        <v>758</v>
      </c>
      <c r="W204" s="26" t="s">
        <v>509</v>
      </c>
    </row>
    <row r="205" s="12" customFormat="1" ht="217" customHeight="1" spans="1:23">
      <c r="A205" s="25">
        <f>IF(C205&lt;&gt;"",MAX($A$8:A204)+1,"")</f>
        <v>179</v>
      </c>
      <c r="B205" s="33" t="s">
        <v>759</v>
      </c>
      <c r="C205" s="33" t="s">
        <v>760</v>
      </c>
      <c r="D205" s="32" t="s">
        <v>31</v>
      </c>
      <c r="E205" s="32" t="s">
        <v>166</v>
      </c>
      <c r="F205" s="48">
        <v>45717</v>
      </c>
      <c r="G205" s="28">
        <v>45961</v>
      </c>
      <c r="H205" s="32" t="s">
        <v>42</v>
      </c>
      <c r="I205" s="32" t="s">
        <v>509</v>
      </c>
      <c r="J205" s="32" t="s">
        <v>436</v>
      </c>
      <c r="K205" s="32" t="s">
        <v>42</v>
      </c>
      <c r="L205" s="32" t="s">
        <v>761</v>
      </c>
      <c r="M205" s="25">
        <v>95</v>
      </c>
      <c r="N205" s="25">
        <v>95</v>
      </c>
      <c r="O205" s="25"/>
      <c r="P205" s="25"/>
      <c r="Q205" s="25">
        <v>67</v>
      </c>
      <c r="R205" s="25">
        <v>135</v>
      </c>
      <c r="S205" s="25">
        <v>20</v>
      </c>
      <c r="T205" s="25">
        <v>62</v>
      </c>
      <c r="U205" s="60" t="s">
        <v>762</v>
      </c>
      <c r="V205" s="59" t="s">
        <v>763</v>
      </c>
      <c r="W205" s="26" t="s">
        <v>509</v>
      </c>
    </row>
    <row r="206" s="12" customFormat="1" ht="140" customHeight="1" spans="1:23">
      <c r="A206" s="25">
        <f>IF(C206&lt;&gt;"",MAX($A$8:A205)+1,"")</f>
        <v>180</v>
      </c>
      <c r="B206" s="33" t="s">
        <v>764</v>
      </c>
      <c r="C206" s="33" t="s">
        <v>765</v>
      </c>
      <c r="D206" s="32" t="s">
        <v>31</v>
      </c>
      <c r="E206" s="32" t="s">
        <v>166</v>
      </c>
      <c r="F206" s="48">
        <v>45717</v>
      </c>
      <c r="G206" s="28">
        <v>45961</v>
      </c>
      <c r="H206" s="32" t="s">
        <v>58</v>
      </c>
      <c r="I206" s="32" t="s">
        <v>509</v>
      </c>
      <c r="J206" s="32" t="s">
        <v>436</v>
      </c>
      <c r="K206" s="32" t="s">
        <v>58</v>
      </c>
      <c r="L206" s="32" t="s">
        <v>766</v>
      </c>
      <c r="M206" s="25">
        <v>90</v>
      </c>
      <c r="N206" s="25">
        <v>90</v>
      </c>
      <c r="O206" s="25"/>
      <c r="P206" s="25"/>
      <c r="Q206" s="25">
        <v>10</v>
      </c>
      <c r="R206" s="25">
        <v>20</v>
      </c>
      <c r="S206" s="25">
        <v>10</v>
      </c>
      <c r="T206" s="25">
        <v>20</v>
      </c>
      <c r="U206" s="60" t="s">
        <v>661</v>
      </c>
      <c r="V206" s="59" t="s">
        <v>522</v>
      </c>
      <c r="W206" s="26" t="s">
        <v>509</v>
      </c>
    </row>
    <row r="207" s="12" customFormat="1" ht="140" customHeight="1" spans="1:23">
      <c r="A207" s="25">
        <f>IF(C207&lt;&gt;"",MAX($A$8:A206)+1,"")</f>
        <v>181</v>
      </c>
      <c r="B207" s="33" t="s">
        <v>767</v>
      </c>
      <c r="C207" s="33" t="s">
        <v>768</v>
      </c>
      <c r="D207" s="32" t="s">
        <v>31</v>
      </c>
      <c r="E207" s="32" t="s">
        <v>166</v>
      </c>
      <c r="F207" s="48">
        <v>45717</v>
      </c>
      <c r="G207" s="28">
        <v>45961</v>
      </c>
      <c r="H207" s="32" t="s">
        <v>42</v>
      </c>
      <c r="I207" s="32" t="s">
        <v>509</v>
      </c>
      <c r="J207" s="32" t="s">
        <v>436</v>
      </c>
      <c r="K207" s="32" t="s">
        <v>42</v>
      </c>
      <c r="L207" s="32" t="s">
        <v>769</v>
      </c>
      <c r="M207" s="25">
        <v>240</v>
      </c>
      <c r="N207" s="25"/>
      <c r="O207" s="25"/>
      <c r="P207" s="25">
        <v>240</v>
      </c>
      <c r="Q207" s="25">
        <v>393</v>
      </c>
      <c r="R207" s="25">
        <v>1055</v>
      </c>
      <c r="S207" s="25">
        <v>393</v>
      </c>
      <c r="T207" s="25">
        <v>1055</v>
      </c>
      <c r="U207" s="60" t="s">
        <v>522</v>
      </c>
      <c r="V207" s="59" t="s">
        <v>661</v>
      </c>
      <c r="W207" s="26" t="s">
        <v>509</v>
      </c>
    </row>
    <row r="208" s="12" customFormat="1" ht="191" customHeight="1" spans="1:23">
      <c r="A208" s="25">
        <f>IF(C208&lt;&gt;"",MAX($A$8:A207)+1,"")</f>
        <v>182</v>
      </c>
      <c r="B208" s="33" t="s">
        <v>770</v>
      </c>
      <c r="C208" s="33" t="s">
        <v>771</v>
      </c>
      <c r="D208" s="32" t="s">
        <v>31</v>
      </c>
      <c r="E208" s="32" t="s">
        <v>166</v>
      </c>
      <c r="F208" s="48">
        <v>45717</v>
      </c>
      <c r="G208" s="28">
        <v>45961</v>
      </c>
      <c r="H208" s="32" t="s">
        <v>77</v>
      </c>
      <c r="I208" s="32" t="s">
        <v>509</v>
      </c>
      <c r="J208" s="32" t="s">
        <v>436</v>
      </c>
      <c r="K208" s="32" t="s">
        <v>77</v>
      </c>
      <c r="L208" s="32" t="s">
        <v>185</v>
      </c>
      <c r="M208" s="25">
        <v>100</v>
      </c>
      <c r="N208" s="25">
        <v>100</v>
      </c>
      <c r="O208" s="25"/>
      <c r="P208" s="25"/>
      <c r="Q208" s="25">
        <v>195</v>
      </c>
      <c r="R208" s="25">
        <v>598</v>
      </c>
      <c r="S208" s="25">
        <v>142</v>
      </c>
      <c r="T208" s="25">
        <v>441</v>
      </c>
      <c r="U208" s="60" t="s">
        <v>772</v>
      </c>
      <c r="V208" s="59" t="s">
        <v>773</v>
      </c>
      <c r="W208" s="26" t="s">
        <v>509</v>
      </c>
    </row>
    <row r="209" s="12" customFormat="1" ht="140" customHeight="1" spans="1:23">
      <c r="A209" s="25">
        <f>IF(C209&lt;&gt;"",MAX($A$8:A208)+1,"")</f>
        <v>183</v>
      </c>
      <c r="B209" s="33" t="s">
        <v>774</v>
      </c>
      <c r="C209" s="33" t="s">
        <v>775</v>
      </c>
      <c r="D209" s="32" t="s">
        <v>31</v>
      </c>
      <c r="E209" s="32" t="s">
        <v>166</v>
      </c>
      <c r="F209" s="48">
        <v>45717</v>
      </c>
      <c r="G209" s="28">
        <v>45961</v>
      </c>
      <c r="H209" s="32" t="s">
        <v>64</v>
      </c>
      <c r="I209" s="32" t="s">
        <v>509</v>
      </c>
      <c r="J209" s="32" t="s">
        <v>436</v>
      </c>
      <c r="K209" s="32" t="s">
        <v>64</v>
      </c>
      <c r="L209" s="32" t="s">
        <v>230</v>
      </c>
      <c r="M209" s="25">
        <v>50</v>
      </c>
      <c r="N209" s="25">
        <v>50</v>
      </c>
      <c r="O209" s="25"/>
      <c r="P209" s="25"/>
      <c r="Q209" s="25">
        <v>23</v>
      </c>
      <c r="R209" s="25">
        <v>64</v>
      </c>
      <c r="S209" s="25">
        <v>18</v>
      </c>
      <c r="T209" s="25">
        <v>45</v>
      </c>
      <c r="U209" s="60" t="s">
        <v>661</v>
      </c>
      <c r="V209" s="59" t="s">
        <v>522</v>
      </c>
      <c r="W209" s="26" t="s">
        <v>509</v>
      </c>
    </row>
    <row r="210" s="12" customFormat="1" ht="170" customHeight="1" spans="1:23">
      <c r="A210" s="25">
        <f>IF(C210&lt;&gt;"",MAX($A$8:A209)+1,"")</f>
        <v>184</v>
      </c>
      <c r="B210" s="33" t="s">
        <v>776</v>
      </c>
      <c r="C210" s="33" t="s">
        <v>777</v>
      </c>
      <c r="D210" s="32" t="s">
        <v>31</v>
      </c>
      <c r="E210" s="32" t="s">
        <v>166</v>
      </c>
      <c r="F210" s="48">
        <v>45717</v>
      </c>
      <c r="G210" s="28">
        <v>45961</v>
      </c>
      <c r="H210" s="32" t="s">
        <v>54</v>
      </c>
      <c r="I210" s="32" t="s">
        <v>509</v>
      </c>
      <c r="J210" s="32" t="s">
        <v>436</v>
      </c>
      <c r="K210" s="32" t="s">
        <v>54</v>
      </c>
      <c r="L210" s="32" t="s">
        <v>547</v>
      </c>
      <c r="M210" s="25">
        <v>180</v>
      </c>
      <c r="N210" s="25">
        <v>180</v>
      </c>
      <c r="O210" s="25"/>
      <c r="P210" s="25"/>
      <c r="Q210" s="25">
        <v>62</v>
      </c>
      <c r="R210" s="25">
        <v>168</v>
      </c>
      <c r="S210" s="25">
        <v>46</v>
      </c>
      <c r="T210" s="25">
        <v>126</v>
      </c>
      <c r="U210" s="60" t="s">
        <v>778</v>
      </c>
      <c r="V210" s="59" t="s">
        <v>630</v>
      </c>
      <c r="W210" s="26" t="s">
        <v>509</v>
      </c>
    </row>
    <row r="211" s="12" customFormat="1" ht="140" customHeight="1" spans="1:23">
      <c r="A211" s="25">
        <f>IF(C211&lt;&gt;"",MAX($A$8:A210)+1,"")</f>
        <v>185</v>
      </c>
      <c r="B211" s="33" t="s">
        <v>779</v>
      </c>
      <c r="C211" s="33" t="s">
        <v>780</v>
      </c>
      <c r="D211" s="32" t="s">
        <v>31</v>
      </c>
      <c r="E211" s="32" t="s">
        <v>166</v>
      </c>
      <c r="F211" s="48">
        <v>45717</v>
      </c>
      <c r="G211" s="28">
        <v>45961</v>
      </c>
      <c r="H211" s="32" t="s">
        <v>74</v>
      </c>
      <c r="I211" s="32" t="s">
        <v>509</v>
      </c>
      <c r="J211" s="32" t="s">
        <v>436</v>
      </c>
      <c r="K211" s="32" t="s">
        <v>74</v>
      </c>
      <c r="L211" s="32" t="s">
        <v>781</v>
      </c>
      <c r="M211" s="25">
        <v>100</v>
      </c>
      <c r="N211" s="25">
        <v>100</v>
      </c>
      <c r="O211" s="25"/>
      <c r="P211" s="25"/>
      <c r="Q211" s="25">
        <v>657</v>
      </c>
      <c r="R211" s="25">
        <v>2700</v>
      </c>
      <c r="S211" s="25">
        <v>376</v>
      </c>
      <c r="T211" s="25">
        <v>1542</v>
      </c>
      <c r="U211" s="60" t="s">
        <v>782</v>
      </c>
      <c r="V211" s="59" t="s">
        <v>686</v>
      </c>
      <c r="W211" s="26" t="s">
        <v>509</v>
      </c>
    </row>
    <row r="212" s="12" customFormat="1" ht="165" customHeight="1" spans="1:23">
      <c r="A212" s="25">
        <f>IF(C212&lt;&gt;"",MAX($A$8:A211)+1,"")</f>
        <v>186</v>
      </c>
      <c r="B212" s="33" t="s">
        <v>783</v>
      </c>
      <c r="C212" s="33" t="s">
        <v>784</v>
      </c>
      <c r="D212" s="32" t="s">
        <v>209</v>
      </c>
      <c r="E212" s="32" t="s">
        <v>166</v>
      </c>
      <c r="F212" s="48">
        <v>45717</v>
      </c>
      <c r="G212" s="28">
        <v>45961</v>
      </c>
      <c r="H212" s="32" t="s">
        <v>33</v>
      </c>
      <c r="I212" s="32" t="s">
        <v>509</v>
      </c>
      <c r="J212" s="32" t="s">
        <v>436</v>
      </c>
      <c r="K212" s="32" t="s">
        <v>33</v>
      </c>
      <c r="L212" s="32" t="s">
        <v>520</v>
      </c>
      <c r="M212" s="25">
        <v>500</v>
      </c>
      <c r="N212" s="25">
        <v>300</v>
      </c>
      <c r="O212" s="25"/>
      <c r="P212" s="25">
        <v>200</v>
      </c>
      <c r="Q212" s="25">
        <v>275</v>
      </c>
      <c r="R212" s="25">
        <v>1055</v>
      </c>
      <c r="S212" s="25">
        <v>275</v>
      </c>
      <c r="T212" s="25">
        <v>1055</v>
      </c>
      <c r="U212" s="60" t="s">
        <v>785</v>
      </c>
      <c r="V212" s="59" t="s">
        <v>786</v>
      </c>
      <c r="W212" s="26" t="s">
        <v>509</v>
      </c>
    </row>
    <row r="213" s="7" customFormat="1" ht="100" customHeight="1" spans="1:23">
      <c r="A213" s="5" t="s">
        <v>787</v>
      </c>
      <c r="B213" s="5">
        <f>SUM(B214,B230)</f>
        <v>21</v>
      </c>
      <c r="C213" s="46"/>
      <c r="D213" s="5"/>
      <c r="E213" s="22"/>
      <c r="F213" s="23"/>
      <c r="G213" s="23"/>
      <c r="H213" s="5"/>
      <c r="I213" s="5"/>
      <c r="J213" s="5"/>
      <c r="K213" s="5"/>
      <c r="L213" s="5"/>
      <c r="M213" s="20">
        <f>SUM(N213:P213)</f>
        <v>3650.5</v>
      </c>
      <c r="N213" s="20">
        <f>SUM(N214,N230)</f>
        <v>3650.5</v>
      </c>
      <c r="O213" s="20">
        <f t="shared" ref="O213:T213" si="19">SUM(O214,O230)</f>
        <v>0</v>
      </c>
      <c r="P213" s="20">
        <f t="shared" si="19"/>
        <v>0</v>
      </c>
      <c r="Q213" s="20">
        <f t="shared" si="19"/>
        <v>2488</v>
      </c>
      <c r="R213" s="20">
        <f t="shared" si="19"/>
        <v>7563</v>
      </c>
      <c r="S213" s="20">
        <f t="shared" si="19"/>
        <v>848</v>
      </c>
      <c r="T213" s="20">
        <f t="shared" si="19"/>
        <v>2741</v>
      </c>
      <c r="U213" s="40"/>
      <c r="V213" s="40"/>
      <c r="W213" s="37"/>
    </row>
    <row r="214" s="7" customFormat="1" ht="100" customHeight="1" spans="1:23">
      <c r="A214" s="5" t="s">
        <v>788</v>
      </c>
      <c r="B214" s="5">
        <f>IMSUB(ROW(A230),ROW(A214))-1</f>
        <v>15</v>
      </c>
      <c r="C214" s="6"/>
      <c r="D214" s="5"/>
      <c r="E214" s="22"/>
      <c r="F214" s="23"/>
      <c r="G214" s="23"/>
      <c r="H214" s="5"/>
      <c r="I214" s="5"/>
      <c r="J214" s="5"/>
      <c r="K214" s="5"/>
      <c r="L214" s="5"/>
      <c r="M214" s="20">
        <f>SUM(N214:P214)</f>
        <v>1077</v>
      </c>
      <c r="N214" s="20">
        <f>SUM(N215:N229)</f>
        <v>1077</v>
      </c>
      <c r="O214" s="20">
        <f t="shared" ref="O214:T214" si="20">SUM(O215:O229)</f>
        <v>0</v>
      </c>
      <c r="P214" s="20">
        <f t="shared" si="20"/>
        <v>0</v>
      </c>
      <c r="Q214" s="20">
        <f t="shared" si="20"/>
        <v>1444</v>
      </c>
      <c r="R214" s="20">
        <f t="shared" si="20"/>
        <v>4165</v>
      </c>
      <c r="S214" s="20">
        <f t="shared" si="20"/>
        <v>436</v>
      </c>
      <c r="T214" s="20">
        <f t="shared" si="20"/>
        <v>1324</v>
      </c>
      <c r="U214" s="40"/>
      <c r="V214" s="40"/>
      <c r="W214" s="37"/>
    </row>
    <row r="215" s="8" customFormat="1" ht="140" customHeight="1" spans="1:23">
      <c r="A215" s="25">
        <f>IF(C215&lt;&gt;"",MAX($A$8:A214)+1,"")</f>
        <v>187</v>
      </c>
      <c r="B215" s="26" t="s">
        <v>789</v>
      </c>
      <c r="C215" s="26" t="s">
        <v>790</v>
      </c>
      <c r="D215" s="25" t="s">
        <v>31</v>
      </c>
      <c r="E215" s="27" t="s">
        <v>166</v>
      </c>
      <c r="F215" s="28">
        <v>45717</v>
      </c>
      <c r="G215" s="28">
        <v>45961</v>
      </c>
      <c r="H215" s="25" t="s">
        <v>42</v>
      </c>
      <c r="I215" s="25" t="s">
        <v>791</v>
      </c>
      <c r="J215" s="25" t="s">
        <v>35</v>
      </c>
      <c r="K215" s="25" t="s">
        <v>42</v>
      </c>
      <c r="L215" s="25" t="s">
        <v>411</v>
      </c>
      <c r="M215" s="25">
        <v>15</v>
      </c>
      <c r="N215" s="25">
        <v>15</v>
      </c>
      <c r="O215" s="25"/>
      <c r="P215" s="25"/>
      <c r="Q215" s="25">
        <v>76</v>
      </c>
      <c r="R215" s="25">
        <v>211</v>
      </c>
      <c r="S215" s="25">
        <v>20</v>
      </c>
      <c r="T215" s="25">
        <v>73</v>
      </c>
      <c r="U215" s="39" t="s">
        <v>413</v>
      </c>
      <c r="V215" s="39" t="s">
        <v>483</v>
      </c>
      <c r="W215" s="26" t="s">
        <v>791</v>
      </c>
    </row>
    <row r="216" s="8" customFormat="1" ht="198" customHeight="1" spans="1:23">
      <c r="A216" s="25">
        <f>IF(C216&lt;&gt;"",MAX($A$8:A215)+1,"")</f>
        <v>188</v>
      </c>
      <c r="B216" s="26" t="s">
        <v>792</v>
      </c>
      <c r="C216" s="65" t="s">
        <v>793</v>
      </c>
      <c r="D216" s="25" t="s">
        <v>31</v>
      </c>
      <c r="E216" s="27" t="s">
        <v>166</v>
      </c>
      <c r="F216" s="28">
        <v>45717</v>
      </c>
      <c r="G216" s="28">
        <v>45961</v>
      </c>
      <c r="H216" s="25" t="s">
        <v>46</v>
      </c>
      <c r="I216" s="25" t="s">
        <v>791</v>
      </c>
      <c r="J216" s="25" t="s">
        <v>35</v>
      </c>
      <c r="K216" s="25" t="s">
        <v>46</v>
      </c>
      <c r="L216" s="25" t="s">
        <v>794</v>
      </c>
      <c r="M216" s="25">
        <v>90</v>
      </c>
      <c r="N216" s="25">
        <v>90</v>
      </c>
      <c r="O216" s="25"/>
      <c r="P216" s="25"/>
      <c r="Q216" s="25">
        <v>26</v>
      </c>
      <c r="R216" s="25">
        <v>78</v>
      </c>
      <c r="S216" s="25">
        <v>17</v>
      </c>
      <c r="T216" s="25">
        <v>43</v>
      </c>
      <c r="U216" s="39" t="s">
        <v>795</v>
      </c>
      <c r="V216" s="39" t="s">
        <v>796</v>
      </c>
      <c r="W216" s="26" t="s">
        <v>791</v>
      </c>
    </row>
    <row r="217" s="8" customFormat="1" ht="140" customHeight="1" spans="1:23">
      <c r="A217" s="25">
        <f>IF(C217&lt;&gt;"",MAX($A$8:A216)+1,"")</f>
        <v>189</v>
      </c>
      <c r="B217" s="26" t="s">
        <v>797</v>
      </c>
      <c r="C217" s="65" t="s">
        <v>798</v>
      </c>
      <c r="D217" s="25" t="s">
        <v>31</v>
      </c>
      <c r="E217" s="27" t="s">
        <v>166</v>
      </c>
      <c r="F217" s="28">
        <v>45717</v>
      </c>
      <c r="G217" s="28">
        <v>45961</v>
      </c>
      <c r="H217" s="25" t="s">
        <v>71</v>
      </c>
      <c r="I217" s="25" t="s">
        <v>791</v>
      </c>
      <c r="J217" s="25" t="s">
        <v>35</v>
      </c>
      <c r="K217" s="25" t="s">
        <v>71</v>
      </c>
      <c r="L217" s="25" t="s">
        <v>260</v>
      </c>
      <c r="M217" s="25">
        <v>150</v>
      </c>
      <c r="N217" s="25">
        <v>150</v>
      </c>
      <c r="O217" s="25"/>
      <c r="P217" s="25"/>
      <c r="Q217" s="25">
        <v>109</v>
      </c>
      <c r="R217" s="25">
        <v>308</v>
      </c>
      <c r="S217" s="25">
        <v>61</v>
      </c>
      <c r="T217" s="25">
        <v>165</v>
      </c>
      <c r="U217" s="39" t="s">
        <v>799</v>
      </c>
      <c r="V217" s="39" t="s">
        <v>800</v>
      </c>
      <c r="W217" s="26" t="s">
        <v>791</v>
      </c>
    </row>
    <row r="218" s="8" customFormat="1" ht="140" customHeight="1" spans="1:23">
      <c r="A218" s="25">
        <f>IF(C218&lt;&gt;"",MAX($A$8:A217)+1,"")</f>
        <v>190</v>
      </c>
      <c r="B218" s="26" t="s">
        <v>801</v>
      </c>
      <c r="C218" s="65" t="s">
        <v>802</v>
      </c>
      <c r="D218" s="25" t="s">
        <v>31</v>
      </c>
      <c r="E218" s="27" t="s">
        <v>166</v>
      </c>
      <c r="F218" s="28">
        <v>45717</v>
      </c>
      <c r="G218" s="28">
        <v>45961</v>
      </c>
      <c r="H218" s="25" t="s">
        <v>71</v>
      </c>
      <c r="I218" s="25" t="s">
        <v>791</v>
      </c>
      <c r="J218" s="25" t="s">
        <v>35</v>
      </c>
      <c r="K218" s="25" t="s">
        <v>71</v>
      </c>
      <c r="L218" s="25" t="s">
        <v>397</v>
      </c>
      <c r="M218" s="25">
        <v>85</v>
      </c>
      <c r="N218" s="25">
        <v>85</v>
      </c>
      <c r="O218" s="25"/>
      <c r="P218" s="25"/>
      <c r="Q218" s="25">
        <v>40</v>
      </c>
      <c r="R218" s="25">
        <v>125</v>
      </c>
      <c r="S218" s="25">
        <v>18</v>
      </c>
      <c r="T218" s="25">
        <v>65</v>
      </c>
      <c r="U218" s="39" t="s">
        <v>803</v>
      </c>
      <c r="V218" s="39" t="s">
        <v>804</v>
      </c>
      <c r="W218" s="26" t="s">
        <v>791</v>
      </c>
    </row>
    <row r="219" s="8" customFormat="1" ht="140" customHeight="1" spans="1:23">
      <c r="A219" s="25">
        <f>IF(C219&lt;&gt;"",MAX($A$8:A218)+1,"")</f>
        <v>191</v>
      </c>
      <c r="B219" s="26" t="s">
        <v>805</v>
      </c>
      <c r="C219" s="65" t="s">
        <v>806</v>
      </c>
      <c r="D219" s="25" t="s">
        <v>31</v>
      </c>
      <c r="E219" s="27" t="s">
        <v>166</v>
      </c>
      <c r="F219" s="28">
        <v>45717</v>
      </c>
      <c r="G219" s="28">
        <v>45961</v>
      </c>
      <c r="H219" s="25" t="s">
        <v>74</v>
      </c>
      <c r="I219" s="25" t="s">
        <v>791</v>
      </c>
      <c r="J219" s="25" t="s">
        <v>35</v>
      </c>
      <c r="K219" s="25" t="s">
        <v>74</v>
      </c>
      <c r="L219" s="25" t="s">
        <v>192</v>
      </c>
      <c r="M219" s="25">
        <v>80</v>
      </c>
      <c r="N219" s="25">
        <v>80</v>
      </c>
      <c r="O219" s="25"/>
      <c r="P219" s="25"/>
      <c r="Q219" s="25">
        <v>221</v>
      </c>
      <c r="R219" s="25">
        <v>691</v>
      </c>
      <c r="S219" s="25">
        <v>114</v>
      </c>
      <c r="T219" s="25">
        <v>377</v>
      </c>
      <c r="U219" s="39" t="s">
        <v>807</v>
      </c>
      <c r="V219" s="39" t="s">
        <v>808</v>
      </c>
      <c r="W219" s="26" t="s">
        <v>791</v>
      </c>
    </row>
    <row r="220" s="8" customFormat="1" ht="140" customHeight="1" spans="1:23">
      <c r="A220" s="25">
        <f>IF(C220&lt;&gt;"",MAX($A$8:A219)+1,"")</f>
        <v>192</v>
      </c>
      <c r="B220" s="26" t="s">
        <v>809</v>
      </c>
      <c r="C220" s="65" t="s">
        <v>810</v>
      </c>
      <c r="D220" s="25" t="s">
        <v>31</v>
      </c>
      <c r="E220" s="27" t="s">
        <v>166</v>
      </c>
      <c r="F220" s="28">
        <v>45717</v>
      </c>
      <c r="G220" s="28">
        <v>45961</v>
      </c>
      <c r="H220" s="25" t="s">
        <v>74</v>
      </c>
      <c r="I220" s="25" t="s">
        <v>791</v>
      </c>
      <c r="J220" s="25" t="s">
        <v>35</v>
      </c>
      <c r="K220" s="25" t="s">
        <v>74</v>
      </c>
      <c r="L220" s="25" t="s">
        <v>195</v>
      </c>
      <c r="M220" s="25">
        <v>70</v>
      </c>
      <c r="N220" s="25">
        <v>70</v>
      </c>
      <c r="O220" s="25"/>
      <c r="P220" s="25"/>
      <c r="Q220" s="25">
        <v>80</v>
      </c>
      <c r="R220" s="25">
        <v>240</v>
      </c>
      <c r="S220" s="25">
        <v>28</v>
      </c>
      <c r="T220" s="25">
        <v>84</v>
      </c>
      <c r="U220" s="39" t="s">
        <v>807</v>
      </c>
      <c r="V220" s="39" t="s">
        <v>808</v>
      </c>
      <c r="W220" s="26" t="s">
        <v>791</v>
      </c>
    </row>
    <row r="221" s="8" customFormat="1" ht="140" customHeight="1" spans="1:23">
      <c r="A221" s="25">
        <f>IF(C221&lt;&gt;"",MAX($A$8:A220)+1,"")</f>
        <v>193</v>
      </c>
      <c r="B221" s="26" t="s">
        <v>811</v>
      </c>
      <c r="C221" s="65" t="s">
        <v>812</v>
      </c>
      <c r="D221" s="25" t="s">
        <v>31</v>
      </c>
      <c r="E221" s="27" t="s">
        <v>166</v>
      </c>
      <c r="F221" s="28">
        <v>45717</v>
      </c>
      <c r="G221" s="28">
        <v>45961</v>
      </c>
      <c r="H221" s="25" t="s">
        <v>64</v>
      </c>
      <c r="I221" s="25" t="s">
        <v>791</v>
      </c>
      <c r="J221" s="25" t="s">
        <v>35</v>
      </c>
      <c r="K221" s="25" t="s">
        <v>64</v>
      </c>
      <c r="L221" s="25" t="s">
        <v>276</v>
      </c>
      <c r="M221" s="25">
        <v>55</v>
      </c>
      <c r="N221" s="25">
        <v>55</v>
      </c>
      <c r="O221" s="25"/>
      <c r="P221" s="25"/>
      <c r="Q221" s="25">
        <v>45</v>
      </c>
      <c r="R221" s="25">
        <v>148</v>
      </c>
      <c r="S221" s="25">
        <v>23</v>
      </c>
      <c r="T221" s="25">
        <v>73</v>
      </c>
      <c r="U221" s="39" t="s">
        <v>813</v>
      </c>
      <c r="V221" s="39" t="s">
        <v>814</v>
      </c>
      <c r="W221" s="26" t="s">
        <v>791</v>
      </c>
    </row>
    <row r="222" s="8" customFormat="1" ht="140" customHeight="1" spans="1:23">
      <c r="A222" s="25">
        <f>IF(C222&lt;&gt;"",MAX($A$8:A221)+1,"")</f>
        <v>194</v>
      </c>
      <c r="B222" s="26" t="s">
        <v>815</v>
      </c>
      <c r="C222" s="65" t="s">
        <v>816</v>
      </c>
      <c r="D222" s="25" t="s">
        <v>31</v>
      </c>
      <c r="E222" s="27" t="s">
        <v>166</v>
      </c>
      <c r="F222" s="28">
        <v>45717</v>
      </c>
      <c r="G222" s="28">
        <v>45961</v>
      </c>
      <c r="H222" s="25" t="s">
        <v>64</v>
      </c>
      <c r="I222" s="25" t="s">
        <v>791</v>
      </c>
      <c r="J222" s="25" t="s">
        <v>35</v>
      </c>
      <c r="K222" s="25" t="s">
        <v>64</v>
      </c>
      <c r="L222" s="25" t="s">
        <v>230</v>
      </c>
      <c r="M222" s="25">
        <v>50</v>
      </c>
      <c r="N222" s="25">
        <v>50</v>
      </c>
      <c r="O222" s="25"/>
      <c r="P222" s="25"/>
      <c r="Q222" s="25">
        <v>41</v>
      </c>
      <c r="R222" s="25">
        <v>128</v>
      </c>
      <c r="S222" s="25">
        <v>16</v>
      </c>
      <c r="T222" s="25">
        <v>62</v>
      </c>
      <c r="U222" s="39" t="s">
        <v>813</v>
      </c>
      <c r="V222" s="39" t="s">
        <v>817</v>
      </c>
      <c r="W222" s="26" t="s">
        <v>791</v>
      </c>
    </row>
    <row r="223" s="8" customFormat="1" ht="140" customHeight="1" spans="1:23">
      <c r="A223" s="25">
        <f>IF(C223&lt;&gt;"",MAX($A$8:A222)+1,"")</f>
        <v>195</v>
      </c>
      <c r="B223" s="26" t="s">
        <v>818</v>
      </c>
      <c r="C223" s="65" t="s">
        <v>819</v>
      </c>
      <c r="D223" s="25" t="s">
        <v>31</v>
      </c>
      <c r="E223" s="27" t="s">
        <v>166</v>
      </c>
      <c r="F223" s="28">
        <v>45717</v>
      </c>
      <c r="G223" s="28">
        <v>45961</v>
      </c>
      <c r="H223" s="25" t="s">
        <v>58</v>
      </c>
      <c r="I223" s="25" t="s">
        <v>791</v>
      </c>
      <c r="J223" s="25" t="s">
        <v>35</v>
      </c>
      <c r="K223" s="25" t="s">
        <v>58</v>
      </c>
      <c r="L223" s="25" t="s">
        <v>431</v>
      </c>
      <c r="M223" s="25">
        <v>67</v>
      </c>
      <c r="N223" s="25">
        <v>67</v>
      </c>
      <c r="O223" s="25"/>
      <c r="P223" s="25"/>
      <c r="Q223" s="25">
        <v>50</v>
      </c>
      <c r="R223" s="25">
        <v>151</v>
      </c>
      <c r="S223" s="25">
        <v>21</v>
      </c>
      <c r="T223" s="25">
        <v>68</v>
      </c>
      <c r="U223" s="39" t="s">
        <v>820</v>
      </c>
      <c r="V223" s="39" t="s">
        <v>821</v>
      </c>
      <c r="W223" s="26" t="s">
        <v>791</v>
      </c>
    </row>
    <row r="224" s="8" customFormat="1" ht="140" customHeight="1" spans="1:23">
      <c r="A224" s="25">
        <f>IF(C224&lt;&gt;"",MAX($A$8:A223)+1,"")</f>
        <v>196</v>
      </c>
      <c r="B224" s="26" t="s">
        <v>822</v>
      </c>
      <c r="C224" s="65" t="s">
        <v>823</v>
      </c>
      <c r="D224" s="25" t="s">
        <v>31</v>
      </c>
      <c r="E224" s="27" t="s">
        <v>166</v>
      </c>
      <c r="F224" s="28">
        <v>45717</v>
      </c>
      <c r="G224" s="28">
        <v>45961</v>
      </c>
      <c r="H224" s="25" t="s">
        <v>58</v>
      </c>
      <c r="I224" s="25" t="s">
        <v>791</v>
      </c>
      <c r="J224" s="25" t="s">
        <v>35</v>
      </c>
      <c r="K224" s="25" t="s">
        <v>58</v>
      </c>
      <c r="L224" s="25" t="s">
        <v>264</v>
      </c>
      <c r="M224" s="25">
        <v>50</v>
      </c>
      <c r="N224" s="25">
        <v>50</v>
      </c>
      <c r="O224" s="25"/>
      <c r="P224" s="25"/>
      <c r="Q224" s="25">
        <v>80</v>
      </c>
      <c r="R224" s="25">
        <v>240</v>
      </c>
      <c r="S224" s="25">
        <v>28</v>
      </c>
      <c r="T224" s="25">
        <v>84</v>
      </c>
      <c r="U224" s="39" t="s">
        <v>807</v>
      </c>
      <c r="V224" s="39" t="s">
        <v>808</v>
      </c>
      <c r="W224" s="26" t="s">
        <v>791</v>
      </c>
    </row>
    <row r="225" s="8" customFormat="1" ht="140" customHeight="1" spans="1:23">
      <c r="A225" s="25">
        <f>IF(C225&lt;&gt;"",MAX($A$8:A224)+1,"")</f>
        <v>197</v>
      </c>
      <c r="B225" s="26" t="s">
        <v>824</v>
      </c>
      <c r="C225" s="65" t="s">
        <v>825</v>
      </c>
      <c r="D225" s="25" t="s">
        <v>209</v>
      </c>
      <c r="E225" s="27" t="s">
        <v>166</v>
      </c>
      <c r="F225" s="28">
        <v>45717</v>
      </c>
      <c r="G225" s="28">
        <v>45961</v>
      </c>
      <c r="H225" s="25" t="s">
        <v>33</v>
      </c>
      <c r="I225" s="25" t="s">
        <v>791</v>
      </c>
      <c r="J225" s="25" t="s">
        <v>35</v>
      </c>
      <c r="K225" s="25" t="s">
        <v>33</v>
      </c>
      <c r="L225" s="25" t="s">
        <v>826</v>
      </c>
      <c r="M225" s="25">
        <v>50</v>
      </c>
      <c r="N225" s="25">
        <v>50</v>
      </c>
      <c r="O225" s="25"/>
      <c r="P225" s="25"/>
      <c r="Q225" s="25">
        <v>120</v>
      </c>
      <c r="R225" s="25">
        <v>320</v>
      </c>
      <c r="S225" s="25">
        <v>25</v>
      </c>
      <c r="T225" s="25">
        <v>80</v>
      </c>
      <c r="U225" s="39" t="s">
        <v>827</v>
      </c>
      <c r="V225" s="39" t="s">
        <v>808</v>
      </c>
      <c r="W225" s="26" t="s">
        <v>791</v>
      </c>
    </row>
    <row r="226" s="8" customFormat="1" ht="140" customHeight="1" spans="1:23">
      <c r="A226" s="25">
        <f>IF(C226&lt;&gt;"",MAX($A$8:A225)+1,"")</f>
        <v>198</v>
      </c>
      <c r="B226" s="26" t="s">
        <v>828</v>
      </c>
      <c r="C226" s="65" t="s">
        <v>829</v>
      </c>
      <c r="D226" s="25" t="s">
        <v>31</v>
      </c>
      <c r="E226" s="27" t="s">
        <v>166</v>
      </c>
      <c r="F226" s="28">
        <v>45717</v>
      </c>
      <c r="G226" s="28">
        <v>45961</v>
      </c>
      <c r="H226" s="25" t="s">
        <v>33</v>
      </c>
      <c r="I226" s="25" t="s">
        <v>791</v>
      </c>
      <c r="J226" s="25" t="s">
        <v>35</v>
      </c>
      <c r="K226" s="25" t="s">
        <v>33</v>
      </c>
      <c r="L226" s="25" t="s">
        <v>172</v>
      </c>
      <c r="M226" s="25">
        <v>60</v>
      </c>
      <c r="N226" s="25">
        <v>60</v>
      </c>
      <c r="O226" s="25"/>
      <c r="P226" s="25"/>
      <c r="Q226" s="25">
        <v>45</v>
      </c>
      <c r="R226" s="25">
        <v>135</v>
      </c>
      <c r="S226" s="25">
        <v>10</v>
      </c>
      <c r="T226" s="25">
        <v>32</v>
      </c>
      <c r="U226" s="39" t="s">
        <v>830</v>
      </c>
      <c r="V226" s="39" t="s">
        <v>808</v>
      </c>
      <c r="W226" s="26" t="s">
        <v>791</v>
      </c>
    </row>
    <row r="227" s="8" customFormat="1" ht="140" customHeight="1" spans="1:23">
      <c r="A227" s="25">
        <f>IF(C227&lt;&gt;"",MAX($A$8:A226)+1,"")</f>
        <v>199</v>
      </c>
      <c r="B227" s="26" t="s">
        <v>831</v>
      </c>
      <c r="C227" s="65" t="s">
        <v>832</v>
      </c>
      <c r="D227" s="25" t="s">
        <v>31</v>
      </c>
      <c r="E227" s="27" t="s">
        <v>166</v>
      </c>
      <c r="F227" s="28">
        <v>45717</v>
      </c>
      <c r="G227" s="28">
        <v>45961</v>
      </c>
      <c r="H227" s="25" t="s">
        <v>68</v>
      </c>
      <c r="I227" s="25" t="s">
        <v>791</v>
      </c>
      <c r="J227" s="25" t="s">
        <v>35</v>
      </c>
      <c r="K227" s="25" t="s">
        <v>68</v>
      </c>
      <c r="L227" s="25" t="s">
        <v>239</v>
      </c>
      <c r="M227" s="25">
        <v>150</v>
      </c>
      <c r="N227" s="25">
        <v>150</v>
      </c>
      <c r="O227" s="25"/>
      <c r="P227" s="25"/>
      <c r="Q227" s="25">
        <v>413</v>
      </c>
      <c r="R227" s="25">
        <v>1142</v>
      </c>
      <c r="S227" s="25">
        <v>28</v>
      </c>
      <c r="T227" s="25">
        <v>38</v>
      </c>
      <c r="U227" s="39" t="s">
        <v>833</v>
      </c>
      <c r="V227" s="39" t="s">
        <v>834</v>
      </c>
      <c r="W227" s="26" t="s">
        <v>791</v>
      </c>
    </row>
    <row r="228" s="8" customFormat="1" ht="140" customHeight="1" spans="1:23">
      <c r="A228" s="25">
        <f>IF(C228&lt;&gt;"",MAX($A$8:A227)+1,"")</f>
        <v>200</v>
      </c>
      <c r="B228" s="26" t="s">
        <v>835</v>
      </c>
      <c r="C228" s="65" t="s">
        <v>836</v>
      </c>
      <c r="D228" s="25" t="s">
        <v>31</v>
      </c>
      <c r="E228" s="27" t="s">
        <v>166</v>
      </c>
      <c r="F228" s="28">
        <v>45717</v>
      </c>
      <c r="G228" s="28">
        <v>45961</v>
      </c>
      <c r="H228" s="25" t="s">
        <v>68</v>
      </c>
      <c r="I228" s="25" t="s">
        <v>791</v>
      </c>
      <c r="J228" s="25" t="s">
        <v>35</v>
      </c>
      <c r="K228" s="25" t="s">
        <v>68</v>
      </c>
      <c r="L228" s="25" t="s">
        <v>249</v>
      </c>
      <c r="M228" s="25">
        <v>50</v>
      </c>
      <c r="N228" s="25">
        <v>50</v>
      </c>
      <c r="O228" s="25"/>
      <c r="P228" s="25"/>
      <c r="Q228" s="25">
        <v>48</v>
      </c>
      <c r="R228" s="25">
        <v>98</v>
      </c>
      <c r="S228" s="25">
        <v>9</v>
      </c>
      <c r="T228" s="25">
        <v>19</v>
      </c>
      <c r="U228" s="39" t="s">
        <v>837</v>
      </c>
      <c r="V228" s="39" t="s">
        <v>838</v>
      </c>
      <c r="W228" s="26" t="s">
        <v>791</v>
      </c>
    </row>
    <row r="229" s="8" customFormat="1" ht="140" customHeight="1" spans="1:23">
      <c r="A229" s="25">
        <f>IF(C229&lt;&gt;"",MAX($A$8:A228)+1,"")</f>
        <v>201</v>
      </c>
      <c r="B229" s="26" t="s">
        <v>839</v>
      </c>
      <c r="C229" s="65" t="s">
        <v>840</v>
      </c>
      <c r="D229" s="25" t="s">
        <v>31</v>
      </c>
      <c r="E229" s="27" t="s">
        <v>166</v>
      </c>
      <c r="F229" s="28">
        <v>45717</v>
      </c>
      <c r="G229" s="28">
        <v>45961</v>
      </c>
      <c r="H229" s="25" t="s">
        <v>62</v>
      </c>
      <c r="I229" s="25" t="s">
        <v>791</v>
      </c>
      <c r="J229" s="25" t="s">
        <v>35</v>
      </c>
      <c r="K229" s="25" t="s">
        <v>62</v>
      </c>
      <c r="L229" s="25" t="s">
        <v>841</v>
      </c>
      <c r="M229" s="25">
        <v>55</v>
      </c>
      <c r="N229" s="25">
        <v>55</v>
      </c>
      <c r="O229" s="25"/>
      <c r="P229" s="25"/>
      <c r="Q229" s="25">
        <v>50</v>
      </c>
      <c r="R229" s="25">
        <v>150</v>
      </c>
      <c r="S229" s="25">
        <v>18</v>
      </c>
      <c r="T229" s="25">
        <v>61</v>
      </c>
      <c r="U229" s="39" t="s">
        <v>821</v>
      </c>
      <c r="V229" s="39" t="s">
        <v>842</v>
      </c>
      <c r="W229" s="26" t="s">
        <v>791</v>
      </c>
    </row>
    <row r="230" s="7" customFormat="1" ht="100" customHeight="1" spans="1:23">
      <c r="A230" s="5" t="s">
        <v>843</v>
      </c>
      <c r="B230" s="5">
        <f>IMSUB(ROW(A237),ROW(A230))-1</f>
        <v>6</v>
      </c>
      <c r="C230" s="6"/>
      <c r="D230" s="5"/>
      <c r="E230" s="22"/>
      <c r="F230" s="23"/>
      <c r="G230" s="23"/>
      <c r="H230" s="5"/>
      <c r="I230" s="5"/>
      <c r="J230" s="5"/>
      <c r="K230" s="5"/>
      <c r="L230" s="5"/>
      <c r="M230" s="20">
        <f>SUM(N230:P230)</f>
        <v>2573.5</v>
      </c>
      <c r="N230" s="20">
        <f>SUM(N231:N236)</f>
        <v>2573.5</v>
      </c>
      <c r="O230" s="20">
        <f t="shared" ref="O230:T230" si="21">SUM(O231:O236)</f>
        <v>0</v>
      </c>
      <c r="P230" s="20">
        <f t="shared" si="21"/>
        <v>0</v>
      </c>
      <c r="Q230" s="20">
        <f t="shared" si="21"/>
        <v>1044</v>
      </c>
      <c r="R230" s="20">
        <f t="shared" si="21"/>
        <v>3398</v>
      </c>
      <c r="S230" s="20">
        <f t="shared" si="21"/>
        <v>412</v>
      </c>
      <c r="T230" s="20">
        <f t="shared" si="21"/>
        <v>1417</v>
      </c>
      <c r="U230" s="40"/>
      <c r="V230" s="40"/>
      <c r="W230" s="37"/>
    </row>
    <row r="231" s="7" customFormat="1" ht="225" customHeight="1" spans="1:23">
      <c r="A231" s="32">
        <f>IF(C231&lt;&gt;"",MAX($A$8:A230)+1,"")</f>
        <v>202</v>
      </c>
      <c r="B231" s="26" t="s">
        <v>844</v>
      </c>
      <c r="C231" s="26" t="s">
        <v>845</v>
      </c>
      <c r="D231" s="25" t="s">
        <v>31</v>
      </c>
      <c r="E231" s="27" t="s">
        <v>166</v>
      </c>
      <c r="F231" s="28">
        <v>45717</v>
      </c>
      <c r="G231" s="28">
        <v>45961</v>
      </c>
      <c r="H231" s="32" t="s">
        <v>122</v>
      </c>
      <c r="I231" s="25" t="s">
        <v>34</v>
      </c>
      <c r="J231" s="25" t="s">
        <v>35</v>
      </c>
      <c r="K231" s="25" t="s">
        <v>627</v>
      </c>
      <c r="L231" s="25" t="s">
        <v>36</v>
      </c>
      <c r="M231" s="25">
        <v>2000</v>
      </c>
      <c r="N231" s="25">
        <v>2000</v>
      </c>
      <c r="O231" s="25"/>
      <c r="P231" s="25"/>
      <c r="Q231" s="25">
        <v>600</v>
      </c>
      <c r="R231" s="25">
        <v>1853</v>
      </c>
      <c r="S231" s="25">
        <v>226</v>
      </c>
      <c r="T231" s="25">
        <v>698</v>
      </c>
      <c r="U231" s="39" t="s">
        <v>846</v>
      </c>
      <c r="V231" s="39" t="s">
        <v>847</v>
      </c>
      <c r="W231" s="26" t="s">
        <v>39</v>
      </c>
    </row>
    <row r="232" s="7" customFormat="1" ht="204" customHeight="1" spans="1:23">
      <c r="A232" s="32">
        <f>IF(C232&lt;&gt;"",MAX($A$8:A231)+1,"")</f>
        <v>203</v>
      </c>
      <c r="B232" s="26" t="s">
        <v>848</v>
      </c>
      <c r="C232" s="26" t="s">
        <v>849</v>
      </c>
      <c r="D232" s="25" t="s">
        <v>31</v>
      </c>
      <c r="E232" s="27" t="s">
        <v>166</v>
      </c>
      <c r="F232" s="28">
        <v>45717</v>
      </c>
      <c r="G232" s="28">
        <v>45961</v>
      </c>
      <c r="H232" s="25" t="s">
        <v>64</v>
      </c>
      <c r="I232" s="25" t="s">
        <v>34</v>
      </c>
      <c r="J232" s="25" t="s">
        <v>35</v>
      </c>
      <c r="K232" s="25" t="s">
        <v>64</v>
      </c>
      <c r="L232" s="25" t="s">
        <v>230</v>
      </c>
      <c r="M232" s="25">
        <v>250</v>
      </c>
      <c r="N232" s="25">
        <v>250</v>
      </c>
      <c r="O232" s="68"/>
      <c r="P232" s="68"/>
      <c r="Q232" s="25">
        <v>54</v>
      </c>
      <c r="R232" s="25">
        <v>206</v>
      </c>
      <c r="S232" s="25">
        <v>32</v>
      </c>
      <c r="T232" s="25">
        <v>116</v>
      </c>
      <c r="U232" s="39" t="s">
        <v>850</v>
      </c>
      <c r="V232" s="39" t="s">
        <v>851</v>
      </c>
      <c r="W232" s="26" t="s">
        <v>39</v>
      </c>
    </row>
    <row r="233" s="7" customFormat="1" ht="161" customHeight="1" spans="1:23">
      <c r="A233" s="32">
        <f>IF(C233&lt;&gt;"",MAX($A$8:A232)+1,"")</f>
        <v>204</v>
      </c>
      <c r="B233" s="33" t="s">
        <v>852</v>
      </c>
      <c r="C233" s="33" t="s">
        <v>853</v>
      </c>
      <c r="D233" s="25" t="s">
        <v>31</v>
      </c>
      <c r="E233" s="27" t="s">
        <v>166</v>
      </c>
      <c r="F233" s="28">
        <v>45717</v>
      </c>
      <c r="G233" s="28">
        <v>45961</v>
      </c>
      <c r="H233" s="25" t="s">
        <v>33</v>
      </c>
      <c r="I233" s="25" t="s">
        <v>34</v>
      </c>
      <c r="J233" s="25" t="s">
        <v>35</v>
      </c>
      <c r="K233" s="25" t="s">
        <v>33</v>
      </c>
      <c r="L233" s="25" t="s">
        <v>747</v>
      </c>
      <c r="M233" s="25">
        <v>80</v>
      </c>
      <c r="N233" s="25">
        <v>80</v>
      </c>
      <c r="O233" s="68"/>
      <c r="P233" s="68"/>
      <c r="Q233" s="32">
        <v>150</v>
      </c>
      <c r="R233" s="32">
        <v>400</v>
      </c>
      <c r="S233" s="32">
        <v>30</v>
      </c>
      <c r="T233" s="32">
        <v>101</v>
      </c>
      <c r="U233" s="40" t="s">
        <v>813</v>
      </c>
      <c r="V233" s="40" t="s">
        <v>854</v>
      </c>
      <c r="W233" s="26" t="s">
        <v>39</v>
      </c>
    </row>
    <row r="234" s="7" customFormat="1" ht="185" customHeight="1" spans="1:23">
      <c r="A234" s="32">
        <f>IF(C234&lt;&gt;"",MAX($A$8:A233)+1,"")</f>
        <v>205</v>
      </c>
      <c r="B234" s="33" t="s">
        <v>855</v>
      </c>
      <c r="C234" s="33" t="s">
        <v>856</v>
      </c>
      <c r="D234" s="25" t="s">
        <v>31</v>
      </c>
      <c r="E234" s="27" t="s">
        <v>166</v>
      </c>
      <c r="F234" s="28">
        <v>45717</v>
      </c>
      <c r="G234" s="28">
        <v>45961</v>
      </c>
      <c r="H234" s="25" t="s">
        <v>33</v>
      </c>
      <c r="I234" s="25" t="s">
        <v>34</v>
      </c>
      <c r="J234" s="25" t="s">
        <v>35</v>
      </c>
      <c r="K234" s="25" t="s">
        <v>33</v>
      </c>
      <c r="L234" s="25" t="s">
        <v>857</v>
      </c>
      <c r="M234" s="25">
        <v>80</v>
      </c>
      <c r="N234" s="25">
        <v>80</v>
      </c>
      <c r="O234" s="25"/>
      <c r="P234" s="25"/>
      <c r="Q234" s="32">
        <v>55</v>
      </c>
      <c r="R234" s="32">
        <v>156</v>
      </c>
      <c r="S234" s="32">
        <v>28</v>
      </c>
      <c r="T234" s="32">
        <v>81</v>
      </c>
      <c r="U234" s="40" t="s">
        <v>813</v>
      </c>
      <c r="V234" s="40" t="s">
        <v>858</v>
      </c>
      <c r="W234" s="26" t="s">
        <v>39</v>
      </c>
    </row>
    <row r="235" s="13" customFormat="1" ht="204" customHeight="1" spans="1:23">
      <c r="A235" s="32">
        <f>IF(C235&lt;&gt;"",MAX($A$8:A234)+1,"")</f>
        <v>206</v>
      </c>
      <c r="B235" s="26" t="s">
        <v>859</v>
      </c>
      <c r="C235" s="26" t="s">
        <v>860</v>
      </c>
      <c r="D235" s="25" t="s">
        <v>31</v>
      </c>
      <c r="E235" s="27" t="s">
        <v>166</v>
      </c>
      <c r="F235" s="28">
        <v>45717</v>
      </c>
      <c r="G235" s="28">
        <v>45961</v>
      </c>
      <c r="H235" s="25" t="s">
        <v>74</v>
      </c>
      <c r="I235" s="25" t="s">
        <v>34</v>
      </c>
      <c r="J235" s="25" t="s">
        <v>35</v>
      </c>
      <c r="K235" s="25" t="s">
        <v>74</v>
      </c>
      <c r="L235" s="25" t="s">
        <v>244</v>
      </c>
      <c r="M235" s="25">
        <v>80</v>
      </c>
      <c r="N235" s="25">
        <v>80</v>
      </c>
      <c r="O235" s="68"/>
      <c r="P235" s="68"/>
      <c r="Q235" s="25">
        <v>135</v>
      </c>
      <c r="R235" s="25">
        <v>623</v>
      </c>
      <c r="S235" s="25">
        <v>81</v>
      </c>
      <c r="T235" s="25">
        <v>365</v>
      </c>
      <c r="U235" s="39" t="s">
        <v>861</v>
      </c>
      <c r="V235" s="39" t="s">
        <v>862</v>
      </c>
      <c r="W235" s="26" t="s">
        <v>39</v>
      </c>
    </row>
    <row r="236" s="13" customFormat="1" ht="204" customHeight="1" spans="1:23">
      <c r="A236" s="32">
        <f>IF(C236&lt;&gt;"",MAX($A$8:A235)+1,"")</f>
        <v>207</v>
      </c>
      <c r="B236" s="26" t="s">
        <v>863</v>
      </c>
      <c r="C236" s="66" t="s">
        <v>864</v>
      </c>
      <c r="D236" s="25" t="s">
        <v>31</v>
      </c>
      <c r="E236" s="27" t="s">
        <v>166</v>
      </c>
      <c r="F236" s="28">
        <v>45717</v>
      </c>
      <c r="G236" s="28">
        <v>45961</v>
      </c>
      <c r="H236" s="25" t="s">
        <v>71</v>
      </c>
      <c r="I236" s="25" t="s">
        <v>34</v>
      </c>
      <c r="J236" s="25" t="s">
        <v>35</v>
      </c>
      <c r="K236" s="25" t="s">
        <v>71</v>
      </c>
      <c r="L236" s="25" t="s">
        <v>634</v>
      </c>
      <c r="M236" s="25">
        <v>83.5</v>
      </c>
      <c r="N236" s="25">
        <v>83.5</v>
      </c>
      <c r="O236" s="68"/>
      <c r="P236" s="68"/>
      <c r="Q236" s="32">
        <v>50</v>
      </c>
      <c r="R236" s="32">
        <v>160</v>
      </c>
      <c r="S236" s="32">
        <v>15</v>
      </c>
      <c r="T236" s="32">
        <v>56</v>
      </c>
      <c r="U236" s="39" t="s">
        <v>861</v>
      </c>
      <c r="V236" s="39" t="s">
        <v>865</v>
      </c>
      <c r="W236" s="26" t="s">
        <v>39</v>
      </c>
    </row>
    <row r="237" s="7" customFormat="1" ht="100" customHeight="1" spans="1:23">
      <c r="A237" s="5" t="s">
        <v>866</v>
      </c>
      <c r="B237" s="5">
        <f>IMSUB(ROW(A245),ROW(A237))-1</f>
        <v>7</v>
      </c>
      <c r="C237" s="6"/>
      <c r="D237" s="5"/>
      <c r="E237" s="22"/>
      <c r="F237" s="23"/>
      <c r="G237" s="23"/>
      <c r="H237" s="5"/>
      <c r="I237" s="5"/>
      <c r="J237" s="5"/>
      <c r="K237" s="5"/>
      <c r="L237" s="5"/>
      <c r="M237" s="20">
        <f>SUM(N237:P237)</f>
        <v>1653</v>
      </c>
      <c r="N237" s="20">
        <f>SUM(N238:N244)</f>
        <v>1480</v>
      </c>
      <c r="O237" s="20">
        <f t="shared" ref="O237:T237" si="22">SUM(O238:O244)</f>
        <v>173</v>
      </c>
      <c r="P237" s="20">
        <f t="shared" si="22"/>
        <v>0</v>
      </c>
      <c r="Q237" s="20">
        <f t="shared" si="22"/>
        <v>229</v>
      </c>
      <c r="R237" s="20">
        <f t="shared" si="22"/>
        <v>229</v>
      </c>
      <c r="S237" s="20">
        <f t="shared" si="22"/>
        <v>210</v>
      </c>
      <c r="T237" s="20">
        <f t="shared" si="22"/>
        <v>210</v>
      </c>
      <c r="U237" s="40"/>
      <c r="V237" s="40"/>
      <c r="W237" s="37"/>
    </row>
    <row r="238" s="8" customFormat="1" ht="160" customHeight="1" spans="1:23">
      <c r="A238" s="25">
        <f>IF(C238&lt;&gt;"",MAX($A$8:A237)+1,"")</f>
        <v>208</v>
      </c>
      <c r="B238" s="26" t="s">
        <v>867</v>
      </c>
      <c r="C238" s="26" t="s">
        <v>868</v>
      </c>
      <c r="D238" s="25" t="s">
        <v>31</v>
      </c>
      <c r="E238" s="27" t="s">
        <v>166</v>
      </c>
      <c r="F238" s="28">
        <v>45717</v>
      </c>
      <c r="G238" s="28">
        <v>45961</v>
      </c>
      <c r="H238" s="25" t="s">
        <v>33</v>
      </c>
      <c r="I238" s="25" t="s">
        <v>869</v>
      </c>
      <c r="J238" s="25" t="s">
        <v>436</v>
      </c>
      <c r="K238" s="25" t="s">
        <v>33</v>
      </c>
      <c r="L238" s="25" t="s">
        <v>36</v>
      </c>
      <c r="M238" s="25">
        <v>220</v>
      </c>
      <c r="N238" s="25">
        <v>200</v>
      </c>
      <c r="O238" s="25">
        <v>20</v>
      </c>
      <c r="P238" s="25"/>
      <c r="Q238" s="25">
        <v>30</v>
      </c>
      <c r="R238" s="25">
        <v>30</v>
      </c>
      <c r="S238" s="25">
        <v>30</v>
      </c>
      <c r="T238" s="25">
        <v>30</v>
      </c>
      <c r="U238" s="60" t="s">
        <v>661</v>
      </c>
      <c r="V238" s="59" t="s">
        <v>522</v>
      </c>
      <c r="W238" s="26" t="s">
        <v>869</v>
      </c>
    </row>
    <row r="239" s="8" customFormat="1" ht="160" customHeight="1" spans="1:23">
      <c r="A239" s="25">
        <f>IF(C239&lt;&gt;"",MAX($A$8:A238)+1,"")</f>
        <v>209</v>
      </c>
      <c r="B239" s="26" t="s">
        <v>870</v>
      </c>
      <c r="C239" s="26" t="s">
        <v>871</v>
      </c>
      <c r="D239" s="25" t="s">
        <v>31</v>
      </c>
      <c r="E239" s="27" t="s">
        <v>166</v>
      </c>
      <c r="F239" s="28">
        <v>45717</v>
      </c>
      <c r="G239" s="28">
        <v>45961</v>
      </c>
      <c r="H239" s="25" t="s">
        <v>71</v>
      </c>
      <c r="I239" s="25" t="s">
        <v>869</v>
      </c>
      <c r="J239" s="25" t="s">
        <v>436</v>
      </c>
      <c r="K239" s="25" t="s">
        <v>71</v>
      </c>
      <c r="L239" s="25" t="s">
        <v>36</v>
      </c>
      <c r="M239" s="25">
        <v>229</v>
      </c>
      <c r="N239" s="25">
        <v>195</v>
      </c>
      <c r="O239" s="25">
        <v>34</v>
      </c>
      <c r="P239" s="25"/>
      <c r="Q239" s="25">
        <v>32</v>
      </c>
      <c r="R239" s="25">
        <v>32</v>
      </c>
      <c r="S239" s="25">
        <v>30</v>
      </c>
      <c r="T239" s="25">
        <v>30</v>
      </c>
      <c r="U239" s="60" t="s">
        <v>661</v>
      </c>
      <c r="V239" s="59" t="s">
        <v>522</v>
      </c>
      <c r="W239" s="26" t="s">
        <v>869</v>
      </c>
    </row>
    <row r="240" s="8" customFormat="1" ht="160" customHeight="1" spans="1:23">
      <c r="A240" s="25">
        <f>IF(C240&lt;&gt;"",MAX($A$8:A239)+1,"")</f>
        <v>210</v>
      </c>
      <c r="B240" s="26" t="s">
        <v>872</v>
      </c>
      <c r="C240" s="26" t="s">
        <v>873</v>
      </c>
      <c r="D240" s="25" t="s">
        <v>31</v>
      </c>
      <c r="E240" s="27" t="s">
        <v>166</v>
      </c>
      <c r="F240" s="28">
        <v>45717</v>
      </c>
      <c r="G240" s="28">
        <v>45961</v>
      </c>
      <c r="H240" s="25" t="s">
        <v>58</v>
      </c>
      <c r="I240" s="25" t="s">
        <v>869</v>
      </c>
      <c r="J240" s="25" t="s">
        <v>436</v>
      </c>
      <c r="K240" s="25" t="s">
        <v>58</v>
      </c>
      <c r="L240" s="25" t="s">
        <v>36</v>
      </c>
      <c r="M240" s="25">
        <v>226</v>
      </c>
      <c r="N240" s="25">
        <v>195</v>
      </c>
      <c r="O240" s="25">
        <v>31</v>
      </c>
      <c r="P240" s="25"/>
      <c r="Q240" s="25">
        <v>45</v>
      </c>
      <c r="R240" s="25">
        <v>45</v>
      </c>
      <c r="S240" s="25">
        <v>40</v>
      </c>
      <c r="T240" s="25">
        <v>40</v>
      </c>
      <c r="U240" s="60" t="s">
        <v>661</v>
      </c>
      <c r="V240" s="59" t="s">
        <v>522</v>
      </c>
      <c r="W240" s="26" t="s">
        <v>869</v>
      </c>
    </row>
    <row r="241" s="8" customFormat="1" ht="160" customHeight="1" spans="1:23">
      <c r="A241" s="25">
        <f>IF(C241&lt;&gt;"",MAX($A$8:A240)+1,"")</f>
        <v>211</v>
      </c>
      <c r="B241" s="26" t="s">
        <v>874</v>
      </c>
      <c r="C241" s="26" t="s">
        <v>875</v>
      </c>
      <c r="D241" s="25" t="s">
        <v>31</v>
      </c>
      <c r="E241" s="27" t="s">
        <v>166</v>
      </c>
      <c r="F241" s="28">
        <v>45717</v>
      </c>
      <c r="G241" s="28">
        <v>45961</v>
      </c>
      <c r="H241" s="25" t="s">
        <v>77</v>
      </c>
      <c r="I241" s="25" t="s">
        <v>869</v>
      </c>
      <c r="J241" s="25" t="s">
        <v>436</v>
      </c>
      <c r="K241" s="25" t="s">
        <v>77</v>
      </c>
      <c r="L241" s="25" t="s">
        <v>36</v>
      </c>
      <c r="M241" s="25">
        <v>228</v>
      </c>
      <c r="N241" s="25">
        <v>200</v>
      </c>
      <c r="O241" s="25">
        <v>28</v>
      </c>
      <c r="P241" s="25"/>
      <c r="Q241" s="25">
        <v>45</v>
      </c>
      <c r="R241" s="25">
        <v>45</v>
      </c>
      <c r="S241" s="25">
        <v>40</v>
      </c>
      <c r="T241" s="25">
        <v>40</v>
      </c>
      <c r="U241" s="60" t="s">
        <v>661</v>
      </c>
      <c r="V241" s="59" t="s">
        <v>522</v>
      </c>
      <c r="W241" s="26" t="s">
        <v>869</v>
      </c>
    </row>
    <row r="242" s="8" customFormat="1" ht="140" customHeight="1" spans="1:23">
      <c r="A242" s="25">
        <f>IF(C242&lt;&gt;"",MAX($A$8:A241)+1,"")</f>
        <v>212</v>
      </c>
      <c r="B242" s="26" t="s">
        <v>876</v>
      </c>
      <c r="C242" s="26" t="s">
        <v>877</v>
      </c>
      <c r="D242" s="25" t="s">
        <v>31</v>
      </c>
      <c r="E242" s="27" t="s">
        <v>166</v>
      </c>
      <c r="F242" s="28">
        <v>45717</v>
      </c>
      <c r="G242" s="28">
        <v>45961</v>
      </c>
      <c r="H242" s="25" t="s">
        <v>46</v>
      </c>
      <c r="I242" s="25" t="s">
        <v>869</v>
      </c>
      <c r="J242" s="25" t="s">
        <v>436</v>
      </c>
      <c r="K242" s="25" t="s">
        <v>46</v>
      </c>
      <c r="L242" s="25" t="s">
        <v>36</v>
      </c>
      <c r="M242" s="25">
        <v>225</v>
      </c>
      <c r="N242" s="25">
        <v>200</v>
      </c>
      <c r="O242" s="25">
        <v>25</v>
      </c>
      <c r="P242" s="25"/>
      <c r="Q242" s="25">
        <v>42</v>
      </c>
      <c r="R242" s="25">
        <v>42</v>
      </c>
      <c r="S242" s="25">
        <v>40</v>
      </c>
      <c r="T242" s="25">
        <v>40</v>
      </c>
      <c r="U242" s="60" t="s">
        <v>661</v>
      </c>
      <c r="V242" s="59" t="s">
        <v>522</v>
      </c>
      <c r="W242" s="26" t="s">
        <v>869</v>
      </c>
    </row>
    <row r="243" s="8" customFormat="1" ht="160" customHeight="1" spans="1:23">
      <c r="A243" s="25">
        <f>IF(C243&lt;&gt;"",MAX($A$8:A242)+1,"")</f>
        <v>213</v>
      </c>
      <c r="B243" s="26" t="s">
        <v>878</v>
      </c>
      <c r="C243" s="26" t="s">
        <v>879</v>
      </c>
      <c r="D243" s="25" t="s">
        <v>31</v>
      </c>
      <c r="E243" s="27" t="s">
        <v>166</v>
      </c>
      <c r="F243" s="28">
        <v>45717</v>
      </c>
      <c r="G243" s="28">
        <v>45961</v>
      </c>
      <c r="H243" s="25" t="s">
        <v>74</v>
      </c>
      <c r="I243" s="25" t="s">
        <v>869</v>
      </c>
      <c r="J243" s="25" t="s">
        <v>436</v>
      </c>
      <c r="K243" s="25" t="s">
        <v>74</v>
      </c>
      <c r="L243" s="25" t="s">
        <v>36</v>
      </c>
      <c r="M243" s="25">
        <v>225</v>
      </c>
      <c r="N243" s="25">
        <v>190</v>
      </c>
      <c r="O243" s="25">
        <v>35</v>
      </c>
      <c r="P243" s="25"/>
      <c r="Q243" s="25">
        <v>35</v>
      </c>
      <c r="R243" s="25">
        <v>35</v>
      </c>
      <c r="S243" s="25">
        <v>30</v>
      </c>
      <c r="T243" s="25">
        <v>30</v>
      </c>
      <c r="U243" s="60" t="s">
        <v>661</v>
      </c>
      <c r="V243" s="59" t="s">
        <v>522</v>
      </c>
      <c r="W243" s="26" t="s">
        <v>869</v>
      </c>
    </row>
    <row r="244" s="8" customFormat="1" ht="270" customHeight="1" spans="1:23">
      <c r="A244" s="25">
        <f>IF(C244&lt;&gt;"",MAX($A$8:A243)+1,"")</f>
        <v>214</v>
      </c>
      <c r="B244" s="26" t="s">
        <v>880</v>
      </c>
      <c r="C244" s="26" t="s">
        <v>881</v>
      </c>
      <c r="D244" s="25" t="s">
        <v>31</v>
      </c>
      <c r="E244" s="27" t="s">
        <v>166</v>
      </c>
      <c r="F244" s="28">
        <v>45717</v>
      </c>
      <c r="G244" s="28">
        <v>45961</v>
      </c>
      <c r="H244" s="25" t="s">
        <v>882</v>
      </c>
      <c r="I244" s="25" t="s">
        <v>883</v>
      </c>
      <c r="J244" s="25" t="s">
        <v>35</v>
      </c>
      <c r="K244" s="25" t="s">
        <v>627</v>
      </c>
      <c r="L244" s="25" t="s">
        <v>884</v>
      </c>
      <c r="M244" s="25">
        <v>300</v>
      </c>
      <c r="N244" s="25">
        <v>300</v>
      </c>
      <c r="O244" s="25"/>
      <c r="P244" s="25"/>
      <c r="Q244" s="25" t="s">
        <v>885</v>
      </c>
      <c r="R244" s="25" t="s">
        <v>886</v>
      </c>
      <c r="S244" s="25"/>
      <c r="T244" s="25"/>
      <c r="U244" s="39" t="s">
        <v>887</v>
      </c>
      <c r="V244" s="39" t="s">
        <v>888</v>
      </c>
      <c r="W244" s="26" t="s">
        <v>889</v>
      </c>
    </row>
    <row r="245" s="7" customFormat="1" ht="100" customHeight="1" spans="1:23">
      <c r="A245" s="5" t="s">
        <v>890</v>
      </c>
      <c r="B245" s="5">
        <f>IMSUB(ROW(A250),ROW(A245))-1</f>
        <v>4</v>
      </c>
      <c r="C245" s="6"/>
      <c r="D245" s="5"/>
      <c r="E245" s="22"/>
      <c r="F245" s="23"/>
      <c r="G245" s="23"/>
      <c r="H245" s="5"/>
      <c r="I245" s="5"/>
      <c r="J245" s="5"/>
      <c r="K245" s="5"/>
      <c r="L245" s="5"/>
      <c r="M245" s="20">
        <f>SUM(N245:P245)</f>
        <v>1785</v>
      </c>
      <c r="N245" s="20">
        <f>SUM(N246:N249)</f>
        <v>1785</v>
      </c>
      <c r="O245" s="20">
        <f t="shared" ref="O245:T245" si="23">SUM(O246:O249)</f>
        <v>0</v>
      </c>
      <c r="P245" s="20">
        <f t="shared" si="23"/>
        <v>0</v>
      </c>
      <c r="Q245" s="20">
        <f t="shared" si="23"/>
        <v>6519</v>
      </c>
      <c r="R245" s="20">
        <f t="shared" si="23"/>
        <v>18639</v>
      </c>
      <c r="S245" s="20">
        <f t="shared" si="23"/>
        <v>6519</v>
      </c>
      <c r="T245" s="20">
        <f t="shared" si="23"/>
        <v>18639</v>
      </c>
      <c r="U245" s="40"/>
      <c r="V245" s="40"/>
      <c r="W245" s="37"/>
    </row>
    <row r="246" s="8" customFormat="1" ht="160" customHeight="1" spans="1:23">
      <c r="A246" s="25">
        <f>IF(C246&lt;&gt;"",MAX($A$8:A245)+1,"")</f>
        <v>215</v>
      </c>
      <c r="B246" s="26" t="s">
        <v>891</v>
      </c>
      <c r="C246" s="26" t="s">
        <v>892</v>
      </c>
      <c r="D246" s="25" t="s">
        <v>31</v>
      </c>
      <c r="E246" s="27" t="s">
        <v>181</v>
      </c>
      <c r="F246" s="28">
        <v>45658</v>
      </c>
      <c r="G246" s="28">
        <v>46022</v>
      </c>
      <c r="H246" s="25" t="s">
        <v>893</v>
      </c>
      <c r="I246" s="25" t="s">
        <v>893</v>
      </c>
      <c r="J246" s="25" t="s">
        <v>35</v>
      </c>
      <c r="K246" s="25" t="s">
        <v>627</v>
      </c>
      <c r="L246" s="25"/>
      <c r="M246" s="25">
        <v>585</v>
      </c>
      <c r="N246" s="25">
        <v>585</v>
      </c>
      <c r="O246" s="25"/>
      <c r="P246" s="25"/>
      <c r="Q246" s="25">
        <v>839</v>
      </c>
      <c r="R246" s="25">
        <v>839</v>
      </c>
      <c r="S246" s="25">
        <v>839</v>
      </c>
      <c r="T246" s="25">
        <v>839</v>
      </c>
      <c r="U246" s="39" t="s">
        <v>894</v>
      </c>
      <c r="V246" s="39" t="s">
        <v>895</v>
      </c>
      <c r="W246" s="26" t="s">
        <v>893</v>
      </c>
    </row>
    <row r="247" s="8" customFormat="1" ht="160" customHeight="1" spans="1:23">
      <c r="A247" s="25">
        <f>IF(C247&lt;&gt;"",MAX($A$8:A246)+1,"")</f>
        <v>216</v>
      </c>
      <c r="B247" s="26" t="s">
        <v>896</v>
      </c>
      <c r="C247" s="26" t="s">
        <v>897</v>
      </c>
      <c r="D247" s="25" t="s">
        <v>31</v>
      </c>
      <c r="E247" s="27" t="s">
        <v>181</v>
      </c>
      <c r="F247" s="28">
        <v>45658</v>
      </c>
      <c r="G247" s="28">
        <v>46022</v>
      </c>
      <c r="H247" s="25" t="s">
        <v>893</v>
      </c>
      <c r="I247" s="25" t="s">
        <v>893</v>
      </c>
      <c r="J247" s="25" t="s">
        <v>35</v>
      </c>
      <c r="K247" s="25" t="s">
        <v>627</v>
      </c>
      <c r="L247" s="25"/>
      <c r="M247" s="25">
        <v>750</v>
      </c>
      <c r="N247" s="25">
        <v>750</v>
      </c>
      <c r="O247" s="25"/>
      <c r="P247" s="25"/>
      <c r="Q247" s="25">
        <v>3800</v>
      </c>
      <c r="R247" s="25">
        <v>15000</v>
      </c>
      <c r="S247" s="25">
        <v>3800</v>
      </c>
      <c r="T247" s="25">
        <v>15000</v>
      </c>
      <c r="U247" s="39" t="s">
        <v>898</v>
      </c>
      <c r="V247" s="39" t="s">
        <v>899</v>
      </c>
      <c r="W247" s="26" t="s">
        <v>893</v>
      </c>
    </row>
    <row r="248" s="8" customFormat="1" ht="160" customHeight="1" spans="1:23">
      <c r="A248" s="25">
        <f>IF(C248&lt;&gt;"",MAX($A$8:A247)+1,"")</f>
        <v>217</v>
      </c>
      <c r="B248" s="26" t="s">
        <v>900</v>
      </c>
      <c r="C248" s="26" t="s">
        <v>901</v>
      </c>
      <c r="D248" s="25" t="s">
        <v>31</v>
      </c>
      <c r="E248" s="27" t="s">
        <v>181</v>
      </c>
      <c r="F248" s="28">
        <v>45658</v>
      </c>
      <c r="G248" s="28">
        <v>46022</v>
      </c>
      <c r="H248" s="25" t="s">
        <v>893</v>
      </c>
      <c r="I248" s="25" t="s">
        <v>893</v>
      </c>
      <c r="J248" s="25" t="s">
        <v>35</v>
      </c>
      <c r="K248" s="25" t="s">
        <v>627</v>
      </c>
      <c r="L248" s="25"/>
      <c r="M248" s="25">
        <v>350</v>
      </c>
      <c r="N248" s="25">
        <v>350</v>
      </c>
      <c r="O248" s="25"/>
      <c r="P248" s="25"/>
      <c r="Q248" s="25">
        <v>1800</v>
      </c>
      <c r="R248" s="25">
        <v>2700</v>
      </c>
      <c r="S248" s="25">
        <v>1800</v>
      </c>
      <c r="T248" s="25">
        <v>2700</v>
      </c>
      <c r="U248" s="39" t="s">
        <v>902</v>
      </c>
      <c r="V248" s="39" t="s">
        <v>902</v>
      </c>
      <c r="W248" s="26" t="s">
        <v>893</v>
      </c>
    </row>
    <row r="249" s="8" customFormat="1" ht="160" customHeight="1" spans="1:23">
      <c r="A249" s="25">
        <f>IF(C249&lt;&gt;"",MAX($A$8:A248)+1,"")</f>
        <v>218</v>
      </c>
      <c r="B249" s="26" t="s">
        <v>903</v>
      </c>
      <c r="C249" s="26" t="s">
        <v>904</v>
      </c>
      <c r="D249" s="25" t="s">
        <v>31</v>
      </c>
      <c r="E249" s="27" t="s">
        <v>181</v>
      </c>
      <c r="F249" s="28">
        <v>45658</v>
      </c>
      <c r="G249" s="28">
        <v>46022</v>
      </c>
      <c r="H249" s="25" t="s">
        <v>893</v>
      </c>
      <c r="I249" s="25" t="s">
        <v>893</v>
      </c>
      <c r="J249" s="25" t="s">
        <v>35</v>
      </c>
      <c r="K249" s="25" t="s">
        <v>627</v>
      </c>
      <c r="L249" s="25"/>
      <c r="M249" s="25">
        <v>100</v>
      </c>
      <c r="N249" s="25">
        <v>100</v>
      </c>
      <c r="O249" s="25"/>
      <c r="P249" s="25"/>
      <c r="Q249" s="25">
        <v>80</v>
      </c>
      <c r="R249" s="25">
        <v>100</v>
      </c>
      <c r="S249" s="25">
        <v>80</v>
      </c>
      <c r="T249" s="25">
        <v>100</v>
      </c>
      <c r="U249" s="39" t="s">
        <v>905</v>
      </c>
      <c r="V249" s="39" t="s">
        <v>906</v>
      </c>
      <c r="W249" s="26" t="s">
        <v>893</v>
      </c>
    </row>
    <row r="250" s="7" customFormat="1" ht="100" customHeight="1" spans="1:23">
      <c r="A250" s="5" t="s">
        <v>907</v>
      </c>
      <c r="B250" s="5">
        <f>IMSUB(ROW(A267),ROW(A250))-1</f>
        <v>16</v>
      </c>
      <c r="C250" s="6"/>
      <c r="D250" s="5"/>
      <c r="E250" s="22"/>
      <c r="F250" s="23"/>
      <c r="G250" s="23"/>
      <c r="H250" s="5"/>
      <c r="I250" s="5"/>
      <c r="J250" s="5"/>
      <c r="K250" s="5"/>
      <c r="L250" s="5"/>
      <c r="M250" s="20">
        <f>SUM(N250:P250)</f>
        <v>1072</v>
      </c>
      <c r="N250" s="20">
        <f>SUM(N251:N266)</f>
        <v>1072</v>
      </c>
      <c r="O250" s="20">
        <f t="shared" ref="O250:T250" si="24">SUM(O251:O266)</f>
        <v>0</v>
      </c>
      <c r="P250" s="20">
        <f t="shared" si="24"/>
        <v>0</v>
      </c>
      <c r="Q250" s="20">
        <f t="shared" si="24"/>
        <v>9010</v>
      </c>
      <c r="R250" s="20">
        <f t="shared" si="24"/>
        <v>30320</v>
      </c>
      <c r="S250" s="20">
        <f t="shared" si="24"/>
        <v>7609</v>
      </c>
      <c r="T250" s="20">
        <f t="shared" si="24"/>
        <v>26414</v>
      </c>
      <c r="U250" s="40"/>
      <c r="V250" s="40"/>
      <c r="W250" s="37"/>
    </row>
    <row r="251" s="14" customFormat="1" ht="206" customHeight="1" spans="1:23">
      <c r="A251" s="32">
        <f>IF(C251&lt;&gt;"",MAX($A$8:A250)+1,"")</f>
        <v>219</v>
      </c>
      <c r="B251" s="33" t="s">
        <v>908</v>
      </c>
      <c r="C251" s="65" t="s">
        <v>909</v>
      </c>
      <c r="D251" s="32" t="s">
        <v>31</v>
      </c>
      <c r="E251" s="27" t="s">
        <v>166</v>
      </c>
      <c r="F251" s="28">
        <v>45717</v>
      </c>
      <c r="G251" s="28">
        <v>45961</v>
      </c>
      <c r="H251" s="32" t="s">
        <v>33</v>
      </c>
      <c r="I251" s="32" t="s">
        <v>910</v>
      </c>
      <c r="J251" s="32" t="s">
        <v>35</v>
      </c>
      <c r="K251" s="32" t="s">
        <v>33</v>
      </c>
      <c r="L251" s="32" t="s">
        <v>826</v>
      </c>
      <c r="M251" s="32">
        <v>100</v>
      </c>
      <c r="N251" s="32">
        <v>100</v>
      </c>
      <c r="O251" s="32"/>
      <c r="P251" s="32"/>
      <c r="Q251" s="32">
        <v>73</v>
      </c>
      <c r="R251" s="32">
        <v>258</v>
      </c>
      <c r="S251" s="32">
        <v>73</v>
      </c>
      <c r="T251" s="32">
        <v>258</v>
      </c>
      <c r="U251" s="40" t="s">
        <v>911</v>
      </c>
      <c r="V251" s="40" t="s">
        <v>912</v>
      </c>
      <c r="W251" s="69" t="s">
        <v>910</v>
      </c>
    </row>
    <row r="252" s="14" customFormat="1" ht="189" spans="1:23">
      <c r="A252" s="32">
        <f>IF(C252&lt;&gt;"",MAX($A$8:A251)+1,"")</f>
        <v>220</v>
      </c>
      <c r="B252" s="33" t="s">
        <v>913</v>
      </c>
      <c r="C252" s="33" t="s">
        <v>914</v>
      </c>
      <c r="D252" s="32" t="s">
        <v>31</v>
      </c>
      <c r="E252" s="27" t="s">
        <v>166</v>
      </c>
      <c r="F252" s="28">
        <v>45717</v>
      </c>
      <c r="G252" s="28">
        <v>45961</v>
      </c>
      <c r="H252" s="32" t="s">
        <v>33</v>
      </c>
      <c r="I252" s="32" t="s">
        <v>910</v>
      </c>
      <c r="J252" s="32" t="s">
        <v>35</v>
      </c>
      <c r="K252" s="32" t="s">
        <v>33</v>
      </c>
      <c r="L252" s="32" t="s">
        <v>915</v>
      </c>
      <c r="M252" s="32">
        <v>50</v>
      </c>
      <c r="N252" s="32">
        <v>50</v>
      </c>
      <c r="O252" s="32"/>
      <c r="P252" s="32"/>
      <c r="Q252" s="32">
        <v>511</v>
      </c>
      <c r="R252" s="32">
        <v>2055</v>
      </c>
      <c r="S252" s="32">
        <v>511</v>
      </c>
      <c r="T252" s="32">
        <v>2055</v>
      </c>
      <c r="U252" s="40" t="s">
        <v>911</v>
      </c>
      <c r="V252" s="40" t="s">
        <v>916</v>
      </c>
      <c r="W252" s="69" t="s">
        <v>910</v>
      </c>
    </row>
    <row r="253" s="14" customFormat="1" ht="222" customHeight="1" spans="1:23">
      <c r="A253" s="32">
        <f>IF(C253&lt;&gt;"",MAX($A$8:A252)+1,"")</f>
        <v>221</v>
      </c>
      <c r="B253" s="65" t="s">
        <v>917</v>
      </c>
      <c r="C253" s="67" t="s">
        <v>918</v>
      </c>
      <c r="D253" s="67" t="s">
        <v>31</v>
      </c>
      <c r="E253" s="27" t="s">
        <v>166</v>
      </c>
      <c r="F253" s="28">
        <v>45717</v>
      </c>
      <c r="G253" s="28">
        <v>45961</v>
      </c>
      <c r="H253" s="67" t="s">
        <v>33</v>
      </c>
      <c r="I253" s="32" t="s">
        <v>910</v>
      </c>
      <c r="J253" s="67" t="s">
        <v>35</v>
      </c>
      <c r="K253" s="67" t="s">
        <v>33</v>
      </c>
      <c r="L253" s="67" t="s">
        <v>919</v>
      </c>
      <c r="M253" s="67">
        <v>20</v>
      </c>
      <c r="N253" s="67">
        <v>20</v>
      </c>
      <c r="O253" s="67"/>
      <c r="P253" s="67"/>
      <c r="Q253" s="67">
        <v>371</v>
      </c>
      <c r="R253" s="67">
        <v>1498</v>
      </c>
      <c r="S253" s="67">
        <v>371</v>
      </c>
      <c r="T253" s="67">
        <v>1498</v>
      </c>
      <c r="U253" s="70" t="s">
        <v>911</v>
      </c>
      <c r="V253" s="70" t="s">
        <v>920</v>
      </c>
      <c r="W253" s="69" t="s">
        <v>910</v>
      </c>
    </row>
    <row r="254" s="14" customFormat="1" ht="246" customHeight="1" spans="1:23">
      <c r="A254" s="32">
        <f>IF(C254&lt;&gt;"",MAX($A$8:A253)+1,"")</f>
        <v>222</v>
      </c>
      <c r="B254" s="65" t="s">
        <v>921</v>
      </c>
      <c r="C254" s="65" t="s">
        <v>922</v>
      </c>
      <c r="D254" s="67" t="s">
        <v>209</v>
      </c>
      <c r="E254" s="27" t="s">
        <v>166</v>
      </c>
      <c r="F254" s="28">
        <v>45717</v>
      </c>
      <c r="G254" s="28">
        <v>45961</v>
      </c>
      <c r="H254" s="67" t="s">
        <v>54</v>
      </c>
      <c r="I254" s="32" t="s">
        <v>910</v>
      </c>
      <c r="J254" s="67" t="s">
        <v>436</v>
      </c>
      <c r="K254" s="67" t="s">
        <v>54</v>
      </c>
      <c r="L254" s="67" t="s">
        <v>614</v>
      </c>
      <c r="M254" s="67">
        <v>120</v>
      </c>
      <c r="N254" s="67">
        <v>120</v>
      </c>
      <c r="O254" s="67"/>
      <c r="P254" s="67"/>
      <c r="Q254" s="67">
        <v>105</v>
      </c>
      <c r="R254" s="67">
        <v>397</v>
      </c>
      <c r="S254" s="67">
        <v>62</v>
      </c>
      <c r="T254" s="67">
        <v>269</v>
      </c>
      <c r="U254" s="70" t="s">
        <v>911</v>
      </c>
      <c r="V254" s="70" t="s">
        <v>923</v>
      </c>
      <c r="W254" s="69" t="s">
        <v>910</v>
      </c>
    </row>
    <row r="255" s="14" customFormat="1" ht="171" customHeight="1" spans="1:23">
      <c r="A255" s="32">
        <f>IF(C255&lt;&gt;"",MAX($A$8:A254)+1,"")</f>
        <v>223</v>
      </c>
      <c r="B255" s="65" t="s">
        <v>924</v>
      </c>
      <c r="C255" s="65" t="s">
        <v>925</v>
      </c>
      <c r="D255" s="67" t="s">
        <v>209</v>
      </c>
      <c r="E255" s="27" t="s">
        <v>166</v>
      </c>
      <c r="F255" s="28">
        <v>45717</v>
      </c>
      <c r="G255" s="28">
        <v>45961</v>
      </c>
      <c r="H255" s="67" t="s">
        <v>68</v>
      </c>
      <c r="I255" s="32" t="s">
        <v>910</v>
      </c>
      <c r="J255" s="67" t="s">
        <v>436</v>
      </c>
      <c r="K255" s="67" t="s">
        <v>68</v>
      </c>
      <c r="L255" s="67" t="s">
        <v>239</v>
      </c>
      <c r="M255" s="67">
        <v>70</v>
      </c>
      <c r="N255" s="67">
        <v>70</v>
      </c>
      <c r="O255" s="67"/>
      <c r="P255" s="67"/>
      <c r="Q255" s="67">
        <v>950</v>
      </c>
      <c r="R255" s="67">
        <v>2100</v>
      </c>
      <c r="S255" s="67">
        <v>200</v>
      </c>
      <c r="T255" s="67">
        <v>800</v>
      </c>
      <c r="U255" s="70" t="s">
        <v>926</v>
      </c>
      <c r="V255" s="70" t="s">
        <v>927</v>
      </c>
      <c r="W255" s="69" t="s">
        <v>910</v>
      </c>
    </row>
    <row r="256" s="14" customFormat="1" ht="216" customHeight="1" spans="1:23">
      <c r="A256" s="32">
        <f>IF(C256&lt;&gt;"",MAX($A$8:A255)+1,"")</f>
        <v>224</v>
      </c>
      <c r="B256" s="65" t="s">
        <v>928</v>
      </c>
      <c r="C256" s="65" t="s">
        <v>929</v>
      </c>
      <c r="D256" s="67" t="s">
        <v>209</v>
      </c>
      <c r="E256" s="27" t="s">
        <v>166</v>
      </c>
      <c r="F256" s="28">
        <v>45717</v>
      </c>
      <c r="G256" s="28">
        <v>45961</v>
      </c>
      <c r="H256" s="67" t="s">
        <v>46</v>
      </c>
      <c r="I256" s="32" t="s">
        <v>910</v>
      </c>
      <c r="J256" s="67" t="s">
        <v>436</v>
      </c>
      <c r="K256" s="67" t="s">
        <v>46</v>
      </c>
      <c r="L256" s="67" t="s">
        <v>930</v>
      </c>
      <c r="M256" s="67">
        <v>170</v>
      </c>
      <c r="N256" s="67">
        <v>170</v>
      </c>
      <c r="O256" s="67"/>
      <c r="P256" s="67"/>
      <c r="Q256" s="67">
        <v>616</v>
      </c>
      <c r="R256" s="67">
        <v>2210</v>
      </c>
      <c r="S256" s="67">
        <v>616</v>
      </c>
      <c r="T256" s="67">
        <v>2210</v>
      </c>
      <c r="U256" s="70" t="s">
        <v>931</v>
      </c>
      <c r="V256" s="70" t="s">
        <v>932</v>
      </c>
      <c r="W256" s="69" t="s">
        <v>910</v>
      </c>
    </row>
    <row r="257" s="14" customFormat="1" ht="282" spans="1:23">
      <c r="A257" s="32">
        <f>IF(C257&lt;&gt;"",MAX($A$8:A256)+1,"")</f>
        <v>225</v>
      </c>
      <c r="B257" s="65" t="s">
        <v>933</v>
      </c>
      <c r="C257" s="65" t="s">
        <v>934</v>
      </c>
      <c r="D257" s="67" t="s">
        <v>31</v>
      </c>
      <c r="E257" s="27" t="s">
        <v>166</v>
      </c>
      <c r="F257" s="28">
        <v>45717</v>
      </c>
      <c r="G257" s="28">
        <v>45961</v>
      </c>
      <c r="H257" s="67" t="s">
        <v>62</v>
      </c>
      <c r="I257" s="32" t="s">
        <v>910</v>
      </c>
      <c r="J257" s="67" t="s">
        <v>35</v>
      </c>
      <c r="K257" s="67" t="s">
        <v>62</v>
      </c>
      <c r="L257" s="67" t="s">
        <v>935</v>
      </c>
      <c r="M257" s="67">
        <v>70</v>
      </c>
      <c r="N257" s="67">
        <v>70</v>
      </c>
      <c r="O257" s="67"/>
      <c r="P257" s="67"/>
      <c r="Q257" s="67">
        <v>512</v>
      </c>
      <c r="R257" s="67">
        <v>1761</v>
      </c>
      <c r="S257" s="67">
        <v>489</v>
      </c>
      <c r="T257" s="67">
        <v>1569</v>
      </c>
      <c r="U257" s="70" t="s">
        <v>936</v>
      </c>
      <c r="V257" s="70" t="s">
        <v>937</v>
      </c>
      <c r="W257" s="69" t="s">
        <v>910</v>
      </c>
    </row>
    <row r="258" s="14" customFormat="1" ht="125" customHeight="1" spans="1:23">
      <c r="A258" s="32">
        <f>IF(C258&lt;&gt;"",MAX($A$8:A257)+1,"")</f>
        <v>226</v>
      </c>
      <c r="B258" s="65" t="s">
        <v>938</v>
      </c>
      <c r="C258" s="65" t="s">
        <v>939</v>
      </c>
      <c r="D258" s="67" t="s">
        <v>557</v>
      </c>
      <c r="E258" s="27" t="s">
        <v>166</v>
      </c>
      <c r="F258" s="28">
        <v>45717</v>
      </c>
      <c r="G258" s="28">
        <v>45961</v>
      </c>
      <c r="H258" s="67" t="s">
        <v>58</v>
      </c>
      <c r="I258" s="67" t="s">
        <v>869</v>
      </c>
      <c r="J258" s="67" t="s">
        <v>35</v>
      </c>
      <c r="K258" s="67" t="s">
        <v>58</v>
      </c>
      <c r="L258" s="67" t="s">
        <v>940</v>
      </c>
      <c r="M258" s="67">
        <v>50</v>
      </c>
      <c r="N258" s="67">
        <v>50</v>
      </c>
      <c r="O258" s="67"/>
      <c r="P258" s="67"/>
      <c r="Q258" s="67">
        <v>123</v>
      </c>
      <c r="R258" s="67">
        <v>254</v>
      </c>
      <c r="S258" s="67">
        <v>123</v>
      </c>
      <c r="T258" s="67">
        <v>254</v>
      </c>
      <c r="U258" s="71" t="s">
        <v>941</v>
      </c>
      <c r="V258" s="70" t="s">
        <v>522</v>
      </c>
      <c r="W258" s="69" t="s">
        <v>910</v>
      </c>
    </row>
    <row r="259" s="14" customFormat="1" ht="303" customHeight="1" spans="1:23">
      <c r="A259" s="32">
        <f>IF(C259&lt;&gt;"",MAX($A$8:A258)+1,"")</f>
        <v>227</v>
      </c>
      <c r="B259" s="65" t="s">
        <v>942</v>
      </c>
      <c r="C259" s="67" t="s">
        <v>943</v>
      </c>
      <c r="D259" s="67" t="s">
        <v>31</v>
      </c>
      <c r="E259" s="27" t="s">
        <v>166</v>
      </c>
      <c r="F259" s="28">
        <v>45717</v>
      </c>
      <c r="G259" s="28">
        <v>45961</v>
      </c>
      <c r="H259" s="67" t="s">
        <v>62</v>
      </c>
      <c r="I259" s="32" t="s">
        <v>910</v>
      </c>
      <c r="J259" s="67" t="s">
        <v>35</v>
      </c>
      <c r="K259" s="67" t="s">
        <v>62</v>
      </c>
      <c r="L259" s="67" t="s">
        <v>935</v>
      </c>
      <c r="M259" s="67">
        <v>80</v>
      </c>
      <c r="N259" s="67">
        <v>80</v>
      </c>
      <c r="O259" s="67"/>
      <c r="P259" s="67"/>
      <c r="Q259" s="67">
        <v>512</v>
      </c>
      <c r="R259" s="67">
        <v>1761</v>
      </c>
      <c r="S259" s="67">
        <v>489</v>
      </c>
      <c r="T259" s="67">
        <v>1569</v>
      </c>
      <c r="U259" s="70" t="s">
        <v>936</v>
      </c>
      <c r="V259" s="70" t="s">
        <v>937</v>
      </c>
      <c r="W259" s="69" t="s">
        <v>910</v>
      </c>
    </row>
    <row r="260" s="14" customFormat="1" ht="160" customHeight="1" spans="1:23">
      <c r="A260" s="34">
        <f>IF(C260&lt;&gt;"",MAX($A$8:A259)+1,"")</f>
        <v>228</v>
      </c>
      <c r="B260" s="65" t="s">
        <v>944</v>
      </c>
      <c r="C260" s="65" t="s">
        <v>945</v>
      </c>
      <c r="D260" s="67" t="s">
        <v>209</v>
      </c>
      <c r="E260" s="27" t="s">
        <v>166</v>
      </c>
      <c r="F260" s="28">
        <v>45717</v>
      </c>
      <c r="G260" s="28">
        <v>45961</v>
      </c>
      <c r="H260" s="67" t="s">
        <v>74</v>
      </c>
      <c r="I260" s="32" t="s">
        <v>910</v>
      </c>
      <c r="J260" s="67" t="s">
        <v>35</v>
      </c>
      <c r="K260" s="67" t="s">
        <v>74</v>
      </c>
      <c r="L260" s="67" t="s">
        <v>946</v>
      </c>
      <c r="M260" s="67">
        <v>35</v>
      </c>
      <c r="N260" s="67">
        <v>35</v>
      </c>
      <c r="O260" s="67"/>
      <c r="P260" s="67"/>
      <c r="Q260" s="67">
        <v>42</v>
      </c>
      <c r="R260" s="67">
        <v>116</v>
      </c>
      <c r="S260" s="67">
        <v>42</v>
      </c>
      <c r="T260" s="67">
        <v>116</v>
      </c>
      <c r="U260" s="70" t="s">
        <v>947</v>
      </c>
      <c r="V260" s="70" t="s">
        <v>522</v>
      </c>
      <c r="W260" s="69" t="s">
        <v>910</v>
      </c>
    </row>
    <row r="261" s="14" customFormat="1" ht="195" customHeight="1" spans="1:23">
      <c r="A261" s="32">
        <f>IF(C261&lt;&gt;"",MAX($A$8:A260)+1,"")</f>
        <v>229</v>
      </c>
      <c r="B261" s="65" t="s">
        <v>948</v>
      </c>
      <c r="C261" s="65" t="s">
        <v>949</v>
      </c>
      <c r="D261" s="67" t="s">
        <v>209</v>
      </c>
      <c r="E261" s="27" t="s">
        <v>166</v>
      </c>
      <c r="F261" s="28">
        <v>45717</v>
      </c>
      <c r="G261" s="28">
        <v>45961</v>
      </c>
      <c r="H261" s="67" t="s">
        <v>64</v>
      </c>
      <c r="I261" s="32" t="s">
        <v>910</v>
      </c>
      <c r="J261" s="67" t="s">
        <v>35</v>
      </c>
      <c r="K261" s="67" t="s">
        <v>64</v>
      </c>
      <c r="L261" s="67" t="s">
        <v>950</v>
      </c>
      <c r="M261" s="67">
        <v>55</v>
      </c>
      <c r="N261" s="67">
        <v>55</v>
      </c>
      <c r="O261" s="67"/>
      <c r="P261" s="67"/>
      <c r="Q261" s="67">
        <v>1700</v>
      </c>
      <c r="R261" s="67">
        <v>5208</v>
      </c>
      <c r="S261" s="67">
        <v>1700</v>
      </c>
      <c r="T261" s="67">
        <v>5208</v>
      </c>
      <c r="U261" s="70" t="s">
        <v>951</v>
      </c>
      <c r="V261" s="70" t="s">
        <v>937</v>
      </c>
      <c r="W261" s="69" t="s">
        <v>910</v>
      </c>
    </row>
    <row r="262" s="14" customFormat="1" ht="195" customHeight="1" spans="1:23">
      <c r="A262" s="34">
        <f>IF(C262&lt;&gt;"",MAX($A$8:A261)+1,"")</f>
        <v>230</v>
      </c>
      <c r="B262" s="65" t="s">
        <v>952</v>
      </c>
      <c r="C262" s="65" t="s">
        <v>953</v>
      </c>
      <c r="D262" s="67" t="s">
        <v>209</v>
      </c>
      <c r="E262" s="27" t="s">
        <v>166</v>
      </c>
      <c r="F262" s="28">
        <v>45717</v>
      </c>
      <c r="G262" s="28">
        <v>45961</v>
      </c>
      <c r="H262" s="67" t="s">
        <v>50</v>
      </c>
      <c r="I262" s="32" t="s">
        <v>910</v>
      </c>
      <c r="J262" s="67" t="s">
        <v>35</v>
      </c>
      <c r="K262" s="67" t="s">
        <v>50</v>
      </c>
      <c r="L262" s="67" t="s">
        <v>954</v>
      </c>
      <c r="M262" s="67">
        <v>50</v>
      </c>
      <c r="N262" s="67">
        <v>50</v>
      </c>
      <c r="O262" s="67"/>
      <c r="P262" s="67"/>
      <c r="Q262" s="67">
        <v>677</v>
      </c>
      <c r="R262" s="67">
        <v>2363</v>
      </c>
      <c r="S262" s="67">
        <v>492</v>
      </c>
      <c r="T262" s="67">
        <v>1673</v>
      </c>
      <c r="U262" s="70" t="s">
        <v>955</v>
      </c>
      <c r="V262" s="70" t="s">
        <v>937</v>
      </c>
      <c r="W262" s="69" t="s">
        <v>910</v>
      </c>
    </row>
    <row r="263" s="14" customFormat="1" ht="195" customHeight="1" spans="1:23">
      <c r="A263" s="32">
        <f>IF(C263&lt;&gt;"",MAX($A$8:A262)+1,"")</f>
        <v>231</v>
      </c>
      <c r="B263" s="65" t="s">
        <v>956</v>
      </c>
      <c r="C263" s="65" t="s">
        <v>957</v>
      </c>
      <c r="D263" s="67" t="s">
        <v>31</v>
      </c>
      <c r="E263" s="27" t="s">
        <v>166</v>
      </c>
      <c r="F263" s="28">
        <v>45717</v>
      </c>
      <c r="G263" s="28">
        <v>45961</v>
      </c>
      <c r="H263" s="67" t="s">
        <v>46</v>
      </c>
      <c r="I263" s="32" t="s">
        <v>910</v>
      </c>
      <c r="J263" s="67" t="s">
        <v>35</v>
      </c>
      <c r="K263" s="67" t="s">
        <v>46</v>
      </c>
      <c r="L263" s="67" t="s">
        <v>958</v>
      </c>
      <c r="M263" s="67">
        <v>120</v>
      </c>
      <c r="N263" s="67">
        <v>120</v>
      </c>
      <c r="O263" s="67"/>
      <c r="P263" s="67"/>
      <c r="Q263" s="67">
        <v>823</v>
      </c>
      <c r="R263" s="67">
        <v>3262</v>
      </c>
      <c r="S263" s="67">
        <v>616</v>
      </c>
      <c r="T263" s="67">
        <v>2436</v>
      </c>
      <c r="U263" s="70" t="s">
        <v>931</v>
      </c>
      <c r="V263" s="70" t="s">
        <v>959</v>
      </c>
      <c r="W263" s="69" t="s">
        <v>910</v>
      </c>
    </row>
    <row r="264" s="14" customFormat="1" ht="140" customHeight="1" spans="1:23">
      <c r="A264" s="34">
        <f>IF(C264&lt;&gt;"",MAX($A$8:A263)+1,"")</f>
        <v>232</v>
      </c>
      <c r="B264" s="65" t="s">
        <v>960</v>
      </c>
      <c r="C264" s="65" t="s">
        <v>961</v>
      </c>
      <c r="D264" s="67" t="s">
        <v>209</v>
      </c>
      <c r="E264" s="27" t="s">
        <v>166</v>
      </c>
      <c r="F264" s="28">
        <v>45717</v>
      </c>
      <c r="G264" s="28">
        <v>45961</v>
      </c>
      <c r="H264" s="67" t="s">
        <v>33</v>
      </c>
      <c r="I264" s="32" t="s">
        <v>910</v>
      </c>
      <c r="J264" s="67" t="s">
        <v>35</v>
      </c>
      <c r="K264" s="67" t="s">
        <v>33</v>
      </c>
      <c r="L264" s="67" t="s">
        <v>962</v>
      </c>
      <c r="M264" s="67">
        <v>30</v>
      </c>
      <c r="N264" s="67">
        <v>30</v>
      </c>
      <c r="O264" s="67"/>
      <c r="P264" s="67"/>
      <c r="Q264" s="67">
        <v>1305</v>
      </c>
      <c r="R264" s="67">
        <v>5207</v>
      </c>
      <c r="S264" s="67">
        <v>1305</v>
      </c>
      <c r="T264" s="67">
        <v>5207</v>
      </c>
      <c r="U264" s="70" t="s">
        <v>963</v>
      </c>
      <c r="V264" s="70" t="s">
        <v>964</v>
      </c>
      <c r="W264" s="69" t="s">
        <v>910</v>
      </c>
    </row>
    <row r="265" s="14" customFormat="1" ht="261" customHeight="1" spans="1:23">
      <c r="A265" s="32">
        <f>IF(C265&lt;&gt;"",MAX($A$8:A264)+1,"")</f>
        <v>233</v>
      </c>
      <c r="B265" s="65" t="s">
        <v>933</v>
      </c>
      <c r="C265" s="65" t="s">
        <v>965</v>
      </c>
      <c r="D265" s="67" t="s">
        <v>31</v>
      </c>
      <c r="E265" s="27" t="s">
        <v>166</v>
      </c>
      <c r="F265" s="28">
        <v>45717</v>
      </c>
      <c r="G265" s="28">
        <v>45961</v>
      </c>
      <c r="H265" s="67" t="s">
        <v>62</v>
      </c>
      <c r="I265" s="32" t="s">
        <v>910</v>
      </c>
      <c r="J265" s="67" t="s">
        <v>35</v>
      </c>
      <c r="K265" s="67" t="s">
        <v>62</v>
      </c>
      <c r="L265" s="67" t="s">
        <v>966</v>
      </c>
      <c r="M265" s="67">
        <v>32</v>
      </c>
      <c r="N265" s="67">
        <v>32</v>
      </c>
      <c r="O265" s="67"/>
      <c r="P265" s="67"/>
      <c r="Q265" s="67">
        <v>510</v>
      </c>
      <c r="R265" s="67">
        <v>1350</v>
      </c>
      <c r="S265" s="67">
        <v>410</v>
      </c>
      <c r="T265" s="67">
        <v>950</v>
      </c>
      <c r="U265" s="70" t="s">
        <v>936</v>
      </c>
      <c r="V265" s="70" t="s">
        <v>937</v>
      </c>
      <c r="W265" s="69" t="s">
        <v>910</v>
      </c>
    </row>
    <row r="266" s="14" customFormat="1" ht="160" customHeight="1" spans="1:23">
      <c r="A266" s="34">
        <f>IF(C266&lt;&gt;"",MAX($A$8:A265)+1,"")</f>
        <v>234</v>
      </c>
      <c r="B266" s="65" t="s">
        <v>967</v>
      </c>
      <c r="C266" s="65" t="s">
        <v>968</v>
      </c>
      <c r="D266" s="67" t="s">
        <v>969</v>
      </c>
      <c r="E266" s="27" t="s">
        <v>166</v>
      </c>
      <c r="F266" s="28">
        <v>45717</v>
      </c>
      <c r="G266" s="28">
        <v>45961</v>
      </c>
      <c r="H266" s="67" t="s">
        <v>42</v>
      </c>
      <c r="I266" s="32" t="s">
        <v>910</v>
      </c>
      <c r="J266" s="67" t="s">
        <v>35</v>
      </c>
      <c r="K266" s="67" t="s">
        <v>42</v>
      </c>
      <c r="L266" s="67" t="s">
        <v>769</v>
      </c>
      <c r="M266" s="67">
        <v>20</v>
      </c>
      <c r="N266" s="67">
        <v>20</v>
      </c>
      <c r="O266" s="67">
        <v>0</v>
      </c>
      <c r="P266" s="67">
        <v>0</v>
      </c>
      <c r="Q266" s="67">
        <v>180</v>
      </c>
      <c r="R266" s="67">
        <v>520</v>
      </c>
      <c r="S266" s="67">
        <v>110</v>
      </c>
      <c r="T266" s="67">
        <v>342</v>
      </c>
      <c r="U266" s="70" t="s">
        <v>970</v>
      </c>
      <c r="V266" s="70" t="s">
        <v>970</v>
      </c>
      <c r="W266" s="69" t="s">
        <v>910</v>
      </c>
    </row>
    <row r="267" s="7" customFormat="1" ht="100" customHeight="1" spans="1:23">
      <c r="A267" s="5" t="s">
        <v>971</v>
      </c>
      <c r="B267" s="5">
        <f>IMSUB(ROW(A269),ROW(A267))-1</f>
        <v>1</v>
      </c>
      <c r="C267" s="6"/>
      <c r="D267" s="5"/>
      <c r="E267" s="22"/>
      <c r="F267" s="23"/>
      <c r="G267" s="23"/>
      <c r="H267" s="5"/>
      <c r="I267" s="5"/>
      <c r="J267" s="5"/>
      <c r="K267" s="5"/>
      <c r="L267" s="5"/>
      <c r="M267" s="20">
        <f>SUM(N267:P267)</f>
        <v>350</v>
      </c>
      <c r="N267" s="20">
        <f>SUM(N268)</f>
        <v>350</v>
      </c>
      <c r="O267" s="20">
        <f t="shared" ref="O267:T267" si="25">SUM(O268)</f>
        <v>0</v>
      </c>
      <c r="P267" s="20">
        <f t="shared" si="25"/>
        <v>0</v>
      </c>
      <c r="Q267" s="20">
        <f t="shared" si="25"/>
        <v>1200</v>
      </c>
      <c r="R267" s="20">
        <f t="shared" si="25"/>
        <v>1200</v>
      </c>
      <c r="S267" s="20">
        <f t="shared" si="25"/>
        <v>1200</v>
      </c>
      <c r="T267" s="20">
        <f t="shared" si="25"/>
        <v>1200</v>
      </c>
      <c r="U267" s="40"/>
      <c r="V267" s="40"/>
      <c r="W267" s="37"/>
    </row>
    <row r="268" s="8" customFormat="1" ht="255" customHeight="1" spans="1:23">
      <c r="A268" s="25">
        <f>IF(C268&lt;&gt;"",MAX($A$8:A267)+1,"")</f>
        <v>235</v>
      </c>
      <c r="B268" s="26" t="s">
        <v>972</v>
      </c>
      <c r="C268" s="26" t="s">
        <v>973</v>
      </c>
      <c r="D268" s="25" t="s">
        <v>31</v>
      </c>
      <c r="E268" s="27" t="s">
        <v>166</v>
      </c>
      <c r="F268" s="28">
        <v>45717</v>
      </c>
      <c r="G268" s="28">
        <v>45961</v>
      </c>
      <c r="H268" s="32" t="s">
        <v>122</v>
      </c>
      <c r="I268" s="25" t="s">
        <v>34</v>
      </c>
      <c r="J268" s="25" t="s">
        <v>35</v>
      </c>
      <c r="K268" s="25" t="s">
        <v>332</v>
      </c>
      <c r="L268" s="25" t="s">
        <v>36</v>
      </c>
      <c r="M268" s="25">
        <v>350</v>
      </c>
      <c r="N268" s="25">
        <v>350</v>
      </c>
      <c r="O268" s="25"/>
      <c r="P268" s="25"/>
      <c r="Q268" s="25">
        <v>1200</v>
      </c>
      <c r="R268" s="25">
        <v>1200</v>
      </c>
      <c r="S268" s="25">
        <v>1200</v>
      </c>
      <c r="T268" s="25">
        <v>1200</v>
      </c>
      <c r="U268" s="39" t="s">
        <v>974</v>
      </c>
      <c r="V268" s="39" t="s">
        <v>975</v>
      </c>
      <c r="W268" s="26" t="s">
        <v>39</v>
      </c>
    </row>
    <row r="269" s="7" customFormat="1" ht="100" customHeight="1" spans="1:23">
      <c r="A269" s="5" t="s">
        <v>976</v>
      </c>
      <c r="B269" s="5">
        <v>7</v>
      </c>
      <c r="C269" s="6"/>
      <c r="D269" s="5"/>
      <c r="E269" s="22"/>
      <c r="F269" s="23"/>
      <c r="G269" s="23"/>
      <c r="H269" s="5"/>
      <c r="I269" s="5"/>
      <c r="J269" s="5"/>
      <c r="K269" s="5"/>
      <c r="L269" s="5"/>
      <c r="M269" s="20">
        <f>SUM(N269:P269)</f>
        <v>14929</v>
      </c>
      <c r="N269" s="20">
        <f>SUM(N270:N276)</f>
        <v>700</v>
      </c>
      <c r="O269" s="20">
        <f t="shared" ref="O269:T269" si="26">SUM(O270:O276)</f>
        <v>14229</v>
      </c>
      <c r="P269" s="20">
        <f t="shared" si="26"/>
        <v>0</v>
      </c>
      <c r="Q269" s="20">
        <f t="shared" si="26"/>
        <v>167731</v>
      </c>
      <c r="R269" s="20">
        <f t="shared" si="26"/>
        <v>0</v>
      </c>
      <c r="S269" s="20">
        <f t="shared" si="26"/>
        <v>162567</v>
      </c>
      <c r="T269" s="20">
        <f t="shared" si="26"/>
        <v>0</v>
      </c>
      <c r="U269" s="40"/>
      <c r="V269" s="40"/>
      <c r="W269" s="37"/>
    </row>
    <row r="270" s="8" customFormat="1" ht="106.5" customHeight="1" spans="1:23">
      <c r="A270" s="25">
        <f>IF(C270&lt;&gt;"",MAX($A$8:A269)+1,"")</f>
        <v>236</v>
      </c>
      <c r="B270" s="26" t="s">
        <v>977</v>
      </c>
      <c r="C270" s="26" t="s">
        <v>978</v>
      </c>
      <c r="D270" s="25" t="s">
        <v>31</v>
      </c>
      <c r="E270" s="27" t="s">
        <v>181</v>
      </c>
      <c r="F270" s="28">
        <v>45658</v>
      </c>
      <c r="G270" s="28">
        <v>46022</v>
      </c>
      <c r="H270" s="25" t="s">
        <v>979</v>
      </c>
      <c r="I270" s="25" t="s">
        <v>979</v>
      </c>
      <c r="J270" s="25" t="s">
        <v>35</v>
      </c>
      <c r="K270" s="25" t="s">
        <v>332</v>
      </c>
      <c r="L270" s="25" t="s">
        <v>36</v>
      </c>
      <c r="M270" s="25">
        <v>4176</v>
      </c>
      <c r="N270" s="25"/>
      <c r="O270" s="32">
        <v>4176</v>
      </c>
      <c r="P270" s="25"/>
      <c r="Q270" s="58">
        <v>9952</v>
      </c>
      <c r="R270" s="58"/>
      <c r="S270" s="58">
        <v>4788</v>
      </c>
      <c r="T270" s="32"/>
      <c r="U270" s="40" t="s">
        <v>980</v>
      </c>
      <c r="V270" s="39" t="s">
        <v>980</v>
      </c>
      <c r="W270" s="26" t="s">
        <v>979</v>
      </c>
    </row>
    <row r="271" s="8" customFormat="1" ht="106.5" customHeight="1" spans="1:23">
      <c r="A271" s="25">
        <f>IF(C271&lt;&gt;"",MAX($A$8:A270)+1,"")</f>
        <v>237</v>
      </c>
      <c r="B271" s="26" t="s">
        <v>981</v>
      </c>
      <c r="C271" s="26" t="s">
        <v>982</v>
      </c>
      <c r="D271" s="25" t="s">
        <v>31</v>
      </c>
      <c r="E271" s="27" t="s">
        <v>181</v>
      </c>
      <c r="F271" s="28">
        <v>45658</v>
      </c>
      <c r="G271" s="28">
        <v>46022</v>
      </c>
      <c r="H271" s="25" t="s">
        <v>979</v>
      </c>
      <c r="I271" s="25" t="s">
        <v>979</v>
      </c>
      <c r="J271" s="25" t="s">
        <v>35</v>
      </c>
      <c r="K271" s="25" t="s">
        <v>332</v>
      </c>
      <c r="L271" s="25" t="s">
        <v>36</v>
      </c>
      <c r="M271" s="25">
        <v>2233</v>
      </c>
      <c r="N271" s="25"/>
      <c r="O271" s="32">
        <v>2233</v>
      </c>
      <c r="P271" s="25"/>
      <c r="Q271" s="58">
        <v>3156</v>
      </c>
      <c r="R271" s="58"/>
      <c r="S271" s="58">
        <v>3156</v>
      </c>
      <c r="T271" s="32"/>
      <c r="U271" s="40" t="s">
        <v>982</v>
      </c>
      <c r="V271" s="39" t="s">
        <v>983</v>
      </c>
      <c r="W271" s="26" t="s">
        <v>979</v>
      </c>
    </row>
    <row r="272" s="8" customFormat="1" ht="106.5" customHeight="1" spans="1:23">
      <c r="A272" s="25">
        <f>IF(C272&lt;&gt;"",MAX($A$8:A271)+1,"")</f>
        <v>238</v>
      </c>
      <c r="B272" s="26" t="s">
        <v>984</v>
      </c>
      <c r="C272" s="26" t="s">
        <v>985</v>
      </c>
      <c r="D272" s="25" t="s">
        <v>31</v>
      </c>
      <c r="E272" s="27" t="s">
        <v>181</v>
      </c>
      <c r="F272" s="28">
        <v>45658</v>
      </c>
      <c r="G272" s="28">
        <v>46022</v>
      </c>
      <c r="H272" s="25" t="s">
        <v>979</v>
      </c>
      <c r="I272" s="25" t="s">
        <v>979</v>
      </c>
      <c r="J272" s="25" t="s">
        <v>35</v>
      </c>
      <c r="K272" s="25" t="s">
        <v>332</v>
      </c>
      <c r="L272" s="25" t="s">
        <v>36</v>
      </c>
      <c r="M272" s="25">
        <v>2864</v>
      </c>
      <c r="N272" s="25"/>
      <c r="O272" s="32">
        <v>2864</v>
      </c>
      <c r="P272" s="25"/>
      <c r="Q272" s="58">
        <v>2899</v>
      </c>
      <c r="R272" s="58"/>
      <c r="S272" s="58">
        <v>2899</v>
      </c>
      <c r="T272" s="32"/>
      <c r="U272" s="40" t="s">
        <v>985</v>
      </c>
      <c r="V272" s="39" t="s">
        <v>986</v>
      </c>
      <c r="W272" s="26" t="s">
        <v>979</v>
      </c>
    </row>
    <row r="273" s="8" customFormat="1" ht="106.5" customHeight="1" spans="1:23">
      <c r="A273" s="25">
        <f>IF(C273&lt;&gt;"",MAX($A$8:A272)+1,"")</f>
        <v>239</v>
      </c>
      <c r="B273" s="26" t="s">
        <v>987</v>
      </c>
      <c r="C273" s="26" t="s">
        <v>988</v>
      </c>
      <c r="D273" s="25" t="s">
        <v>31</v>
      </c>
      <c r="E273" s="27" t="s">
        <v>181</v>
      </c>
      <c r="F273" s="28">
        <v>45658</v>
      </c>
      <c r="G273" s="28">
        <v>46022</v>
      </c>
      <c r="H273" s="25" t="s">
        <v>989</v>
      </c>
      <c r="I273" s="25" t="s">
        <v>990</v>
      </c>
      <c r="J273" s="25" t="s">
        <v>35</v>
      </c>
      <c r="K273" s="25" t="s">
        <v>332</v>
      </c>
      <c r="L273" s="25" t="s">
        <v>36</v>
      </c>
      <c r="M273" s="25">
        <v>3846</v>
      </c>
      <c r="N273" s="25"/>
      <c r="O273" s="32">
        <v>3846</v>
      </c>
      <c r="P273" s="25"/>
      <c r="Q273" s="58">
        <v>25600</v>
      </c>
      <c r="R273" s="58"/>
      <c r="S273" s="58">
        <v>25600</v>
      </c>
      <c r="T273" s="32"/>
      <c r="U273" s="40" t="s">
        <v>988</v>
      </c>
      <c r="V273" s="39" t="s">
        <v>991</v>
      </c>
      <c r="W273" s="26" t="s">
        <v>992</v>
      </c>
    </row>
    <row r="274" s="8" customFormat="1" ht="106.5" customHeight="1" spans="1:23">
      <c r="A274" s="25">
        <f>IF(C274&lt;&gt;"",MAX($A$8:A273)+1,"")</f>
        <v>240</v>
      </c>
      <c r="B274" s="26" t="s">
        <v>993</v>
      </c>
      <c r="C274" s="26" t="s">
        <v>994</v>
      </c>
      <c r="D274" s="25" t="s">
        <v>31</v>
      </c>
      <c r="E274" s="27" t="s">
        <v>181</v>
      </c>
      <c r="F274" s="28">
        <v>45658</v>
      </c>
      <c r="G274" s="28">
        <v>46022</v>
      </c>
      <c r="H274" s="25" t="s">
        <v>989</v>
      </c>
      <c r="I274" s="25" t="s">
        <v>990</v>
      </c>
      <c r="J274" s="25" t="s">
        <v>35</v>
      </c>
      <c r="K274" s="25" t="s">
        <v>332</v>
      </c>
      <c r="L274" s="25" t="s">
        <v>36</v>
      </c>
      <c r="M274" s="25">
        <v>450</v>
      </c>
      <c r="N274" s="25"/>
      <c r="O274" s="32">
        <v>450</v>
      </c>
      <c r="P274" s="25"/>
      <c r="Q274" s="58">
        <v>63062</v>
      </c>
      <c r="R274" s="58"/>
      <c r="S274" s="58">
        <v>63062</v>
      </c>
      <c r="T274" s="32"/>
      <c r="U274" s="40" t="s">
        <v>995</v>
      </c>
      <c r="V274" s="39" t="s">
        <v>995</v>
      </c>
      <c r="W274" s="26" t="s">
        <v>992</v>
      </c>
    </row>
    <row r="275" s="8" customFormat="1" ht="106.5" customHeight="1" spans="1:23">
      <c r="A275" s="25">
        <f>IF(C275&lt;&gt;"",MAX($A$8:A274)+1,"")</f>
        <v>241</v>
      </c>
      <c r="B275" s="26" t="s">
        <v>996</v>
      </c>
      <c r="C275" s="26" t="s">
        <v>997</v>
      </c>
      <c r="D275" s="25" t="s">
        <v>31</v>
      </c>
      <c r="E275" s="27" t="s">
        <v>181</v>
      </c>
      <c r="F275" s="28">
        <v>45658</v>
      </c>
      <c r="G275" s="28">
        <v>46022</v>
      </c>
      <c r="H275" s="25" t="s">
        <v>989</v>
      </c>
      <c r="I275" s="25" t="s">
        <v>990</v>
      </c>
      <c r="J275" s="25" t="s">
        <v>35</v>
      </c>
      <c r="K275" s="25" t="s">
        <v>332</v>
      </c>
      <c r="L275" s="25" t="s">
        <v>36</v>
      </c>
      <c r="M275" s="25">
        <v>660</v>
      </c>
      <c r="N275" s="25"/>
      <c r="O275" s="32">
        <v>660</v>
      </c>
      <c r="P275" s="25"/>
      <c r="Q275" s="58">
        <v>63062</v>
      </c>
      <c r="R275" s="58"/>
      <c r="S275" s="58">
        <v>63062</v>
      </c>
      <c r="T275" s="32"/>
      <c r="U275" s="40" t="s">
        <v>997</v>
      </c>
      <c r="V275" s="39" t="s">
        <v>997</v>
      </c>
      <c r="W275" s="26" t="s">
        <v>992</v>
      </c>
    </row>
    <row r="276" s="8" customFormat="1" ht="160" customHeight="1" spans="1:23">
      <c r="A276" s="25">
        <f>IF(C276&lt;&gt;"",MAX($A$8:A275)+1,"")</f>
        <v>242</v>
      </c>
      <c r="B276" s="26" t="s">
        <v>998</v>
      </c>
      <c r="C276" s="26" t="s">
        <v>999</v>
      </c>
      <c r="D276" s="25" t="s">
        <v>31</v>
      </c>
      <c r="E276" s="27" t="s">
        <v>181</v>
      </c>
      <c r="F276" s="28">
        <v>45658</v>
      </c>
      <c r="G276" s="28">
        <v>46022</v>
      </c>
      <c r="H276" s="32" t="s">
        <v>122</v>
      </c>
      <c r="I276" s="25" t="s">
        <v>34</v>
      </c>
      <c r="J276" s="25" t="s">
        <v>35</v>
      </c>
      <c r="K276" s="25" t="s">
        <v>332</v>
      </c>
      <c r="L276" s="25" t="s">
        <v>36</v>
      </c>
      <c r="M276" s="25">
        <v>700</v>
      </c>
      <c r="N276" s="25">
        <v>700</v>
      </c>
      <c r="O276" s="25"/>
      <c r="P276" s="25"/>
      <c r="Q276" s="25"/>
      <c r="R276" s="25"/>
      <c r="S276" s="25"/>
      <c r="T276" s="25"/>
      <c r="U276" s="39" t="s">
        <v>1000</v>
      </c>
      <c r="V276" s="39" t="s">
        <v>1000</v>
      </c>
      <c r="W276" s="26" t="s">
        <v>39</v>
      </c>
    </row>
    <row r="277" spans="21:22">
      <c r="U277" s="72"/>
      <c r="V277" s="72"/>
    </row>
    <row r="278" spans="21:22">
      <c r="U278" s="72"/>
      <c r="V278" s="72"/>
    </row>
    <row r="279" spans="21:22">
      <c r="U279" s="72"/>
      <c r="V279" s="72"/>
    </row>
    <row r="280" spans="21:22">
      <c r="U280" s="72"/>
      <c r="V280" s="72"/>
    </row>
    <row r="281" spans="21:22">
      <c r="U281" s="72"/>
      <c r="V281" s="72"/>
    </row>
    <row r="282" spans="21:22">
      <c r="U282" s="72"/>
      <c r="V282" s="72"/>
    </row>
    <row r="283" spans="21:22">
      <c r="U283" s="72"/>
      <c r="V283" s="72"/>
    </row>
    <row r="284" spans="21:22">
      <c r="U284" s="72"/>
      <c r="V284" s="72"/>
    </row>
    <row r="285" spans="21:22">
      <c r="U285" s="72"/>
      <c r="V285" s="72"/>
    </row>
  </sheetData>
  <autoFilter xmlns:etc="http://www.wps.cn/officeDocument/2017/etCustomData" ref="A4:XCA276" etc:filterBottomFollowUsedRange="0">
    <extLst/>
  </autoFilter>
  <mergeCells count="26">
    <mergeCell ref="A1:W1"/>
    <mergeCell ref="K2:L2"/>
    <mergeCell ref="M2:P2"/>
    <mergeCell ref="Q2:T2"/>
    <mergeCell ref="S3:T3"/>
    <mergeCell ref="A2:A4"/>
    <mergeCell ref="B2:B4"/>
    <mergeCell ref="C2:C4"/>
    <mergeCell ref="D2:D4"/>
    <mergeCell ref="E2:E4"/>
    <mergeCell ref="F2:F4"/>
    <mergeCell ref="G2:G4"/>
    <mergeCell ref="H2:H4"/>
    <mergeCell ref="I2:I4"/>
    <mergeCell ref="J2:J4"/>
    <mergeCell ref="K3:K4"/>
    <mergeCell ref="L3:L4"/>
    <mergeCell ref="M3:M4"/>
    <mergeCell ref="N3:N4"/>
    <mergeCell ref="O3:O4"/>
    <mergeCell ref="P3:P4"/>
    <mergeCell ref="Q3:Q4"/>
    <mergeCell ref="R3:R4"/>
    <mergeCell ref="U2:U4"/>
    <mergeCell ref="V2:V4"/>
    <mergeCell ref="W2:W4"/>
  </mergeCells>
  <pageMargins left="0.236111111111111" right="0.236111111111111" top="0.393055555555556" bottom="0.393055555555556" header="0.5" footer="0.196527777777778"/>
  <pageSetup paperSize="9" scale="17" fitToHeight="0" orientation="landscape" horizontalDpi="600"/>
  <headerFooter>
    <oddFooter>&amp;C&amp;36第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J31"/>
  <sheetViews>
    <sheetView showZeros="0" zoomScale="40" zoomScaleNormal="40" workbookViewId="0">
      <selection activeCell="E13" sqref="E13"/>
    </sheetView>
  </sheetViews>
  <sheetFormatPr defaultColWidth="9" defaultRowHeight="13.5"/>
  <cols>
    <col min="1" max="1" width="70.9333333333333" customWidth="1"/>
    <col min="2" max="2" width="24.0666666666667" customWidth="1"/>
    <col min="3" max="3" width="28.625" customWidth="1"/>
    <col min="4" max="5" width="34.0583333333333" customWidth="1"/>
    <col min="6" max="10" width="28.625" customWidth="1"/>
  </cols>
  <sheetData>
    <row r="1" ht="118" customHeight="1" spans="1:10">
      <c r="A1" s="1" t="s">
        <v>1001</v>
      </c>
      <c r="B1" s="1"/>
      <c r="C1" s="1"/>
      <c r="D1" s="1"/>
      <c r="E1" s="1"/>
      <c r="F1" s="1"/>
      <c r="G1" s="1"/>
      <c r="H1" s="1"/>
      <c r="I1" s="1"/>
      <c r="J1" s="1"/>
    </row>
    <row r="2" ht="35.25" spans="1:10">
      <c r="A2" s="2" t="s">
        <v>1</v>
      </c>
      <c r="B2" s="3" t="s">
        <v>1002</v>
      </c>
      <c r="C2" s="2" t="s">
        <v>12</v>
      </c>
      <c r="D2" s="2"/>
      <c r="E2" s="2"/>
      <c r="F2" s="2"/>
      <c r="G2" s="3" t="s">
        <v>13</v>
      </c>
      <c r="H2" s="3"/>
      <c r="I2" s="3"/>
      <c r="J2" s="3"/>
    </row>
    <row r="3" ht="35.25" spans="1:10">
      <c r="A3" s="2"/>
      <c r="B3" s="3"/>
      <c r="C3" s="2" t="s">
        <v>19</v>
      </c>
      <c r="D3" s="2" t="s">
        <v>20</v>
      </c>
      <c r="E3" s="2" t="s">
        <v>21</v>
      </c>
      <c r="F3" s="2" t="s">
        <v>22</v>
      </c>
      <c r="G3" s="4" t="s">
        <v>23</v>
      </c>
      <c r="H3" s="4" t="s">
        <v>24</v>
      </c>
      <c r="I3" s="3" t="s">
        <v>25</v>
      </c>
      <c r="J3" s="3"/>
    </row>
    <row r="4" ht="35.25" spans="1:10">
      <c r="A4" s="2"/>
      <c r="B4" s="3"/>
      <c r="C4" s="2"/>
      <c r="D4" s="2"/>
      <c r="E4" s="2"/>
      <c r="F4" s="2"/>
      <c r="G4" s="4"/>
      <c r="H4" s="4"/>
      <c r="I4" s="4" t="s">
        <v>23</v>
      </c>
      <c r="J4" s="4" t="s">
        <v>24</v>
      </c>
    </row>
    <row r="5" ht="60" customHeight="1" spans="1:10">
      <c r="A5" s="5" t="str">
        <f>申报表!A5</f>
        <v>合计</v>
      </c>
      <c r="B5" s="5">
        <f>申报表!B5</f>
        <v>243</v>
      </c>
      <c r="C5" s="5">
        <f>申报表!M5</f>
        <v>62605.06</v>
      </c>
      <c r="D5" s="5">
        <f>申报表!N5</f>
        <v>32287.06</v>
      </c>
      <c r="E5" s="5">
        <f>申报表!O5</f>
        <v>14402</v>
      </c>
      <c r="F5" s="5">
        <f>申报表!P5</f>
        <v>15916</v>
      </c>
      <c r="G5" s="5">
        <f>申报表!Q5</f>
        <v>222668</v>
      </c>
      <c r="H5" s="5">
        <f>申报表!R5</f>
        <v>150807</v>
      </c>
      <c r="I5" s="5">
        <f>申报表!S5</f>
        <v>198520</v>
      </c>
      <c r="J5" s="5">
        <f>申报表!T5</f>
        <v>96330</v>
      </c>
    </row>
    <row r="6" ht="60" customHeight="1" spans="1:10">
      <c r="A6" s="6" t="str">
        <f>申报表!A6</f>
        <v>一、产业发展类</v>
      </c>
      <c r="B6" s="5">
        <f>申报表!B6</f>
        <v>144</v>
      </c>
      <c r="C6" s="5">
        <f>申报表!M6</f>
        <v>33259.56</v>
      </c>
      <c r="D6" s="5">
        <f>申报表!N6</f>
        <v>18133.56</v>
      </c>
      <c r="E6" s="5">
        <f>申报表!O6</f>
        <v>0</v>
      </c>
      <c r="F6" s="5">
        <f>申报表!P6</f>
        <v>15126</v>
      </c>
      <c r="G6" s="5">
        <f>申报表!Q6</f>
        <v>26323</v>
      </c>
      <c r="H6" s="5">
        <f>申报表!R6</f>
        <v>61984</v>
      </c>
      <c r="I6" s="5">
        <f>申报表!S6</f>
        <v>15431</v>
      </c>
      <c r="J6" s="5">
        <f>申报表!T6</f>
        <v>34214</v>
      </c>
    </row>
    <row r="7" ht="60" customHeight="1" spans="1:10">
      <c r="A7" s="6" t="str">
        <f>申报表!A7</f>
        <v>（一）种植养殖加工服务</v>
      </c>
      <c r="B7" s="5">
        <f>申报表!B7</f>
        <v>93</v>
      </c>
      <c r="C7" s="5">
        <f>申报表!M7</f>
        <v>20494.56</v>
      </c>
      <c r="D7" s="5">
        <f>申报表!N7</f>
        <v>7773.56</v>
      </c>
      <c r="E7" s="5">
        <f>申报表!O7</f>
        <v>0</v>
      </c>
      <c r="F7" s="5">
        <f>申报表!P7</f>
        <v>12721</v>
      </c>
      <c r="G7" s="5">
        <f>申报表!Q7</f>
        <v>5910</v>
      </c>
      <c r="H7" s="5">
        <f>申报表!R7</f>
        <v>15375</v>
      </c>
      <c r="I7" s="5">
        <f>申报表!S7</f>
        <v>3254</v>
      </c>
      <c r="J7" s="5">
        <f>申报表!T7</f>
        <v>7096</v>
      </c>
    </row>
    <row r="8" ht="60" customHeight="1" spans="1:10">
      <c r="A8" s="6" t="str">
        <f>申报表!A8</f>
        <v>（1）魔芋产业</v>
      </c>
      <c r="B8" s="5">
        <f>申报表!B8</f>
        <v>12</v>
      </c>
      <c r="C8" s="5">
        <f>申报表!M8</f>
        <v>2216</v>
      </c>
      <c r="D8" s="5">
        <f>申报表!N8</f>
        <v>655</v>
      </c>
      <c r="E8" s="5">
        <f>申报表!O8</f>
        <v>0</v>
      </c>
      <c r="F8" s="5">
        <f>申报表!P8</f>
        <v>1561</v>
      </c>
      <c r="G8" s="5">
        <f>申报表!Q8</f>
        <v>655</v>
      </c>
      <c r="H8" s="5">
        <f>申报表!R8</f>
        <v>2081</v>
      </c>
      <c r="I8" s="5">
        <f>申报表!S8</f>
        <v>325</v>
      </c>
      <c r="J8" s="5">
        <f>申报表!T8</f>
        <v>1012</v>
      </c>
    </row>
    <row r="9" ht="60" customHeight="1" spans="1:10">
      <c r="A9" s="6" t="str">
        <f>申报表!A21</f>
        <v>（2）猕猴桃产业</v>
      </c>
      <c r="B9" s="5">
        <f>申报表!B21</f>
        <v>11</v>
      </c>
      <c r="C9" s="5">
        <f>申报表!M21</f>
        <v>600.2</v>
      </c>
      <c r="D9" s="5">
        <f>申报表!N21</f>
        <v>600.2</v>
      </c>
      <c r="E9" s="5">
        <f>申报表!O21</f>
        <v>0</v>
      </c>
      <c r="F9" s="5">
        <f>申报表!P21</f>
        <v>0</v>
      </c>
      <c r="G9" s="5">
        <f>申报表!Q21</f>
        <v>294</v>
      </c>
      <c r="H9" s="5">
        <f>申报表!R21</f>
        <v>742</v>
      </c>
      <c r="I9" s="5">
        <f>申报表!S21</f>
        <v>203</v>
      </c>
      <c r="J9" s="5">
        <f>申报表!T21</f>
        <v>503</v>
      </c>
    </row>
    <row r="10" ht="60" customHeight="1" spans="1:10">
      <c r="A10" s="6" t="str">
        <f>申报表!A33</f>
        <v>（3）茶叶产业</v>
      </c>
      <c r="B10" s="5">
        <f>申报表!B33</f>
        <v>11</v>
      </c>
      <c r="C10" s="5">
        <f>申报表!M33</f>
        <v>423.36</v>
      </c>
      <c r="D10" s="5">
        <f>申报表!N33</f>
        <v>423.36</v>
      </c>
      <c r="E10" s="5">
        <f>申报表!O33</f>
        <v>0</v>
      </c>
      <c r="F10" s="5">
        <f>申报表!P33</f>
        <v>0</v>
      </c>
      <c r="G10" s="5">
        <f>申报表!Q33</f>
        <v>217</v>
      </c>
      <c r="H10" s="5">
        <f>申报表!R33</f>
        <v>618</v>
      </c>
      <c r="I10" s="5">
        <f>申报表!S33</f>
        <v>69</v>
      </c>
      <c r="J10" s="5">
        <f>申报表!T33</f>
        <v>195</v>
      </c>
    </row>
    <row r="11" ht="60" customHeight="1" spans="1:10">
      <c r="A11" s="6" t="str">
        <f>申报表!A45</f>
        <v>（4）畜牧产业</v>
      </c>
      <c r="B11" s="5">
        <f>申报表!B45</f>
        <v>11</v>
      </c>
      <c r="C11" s="5">
        <f>申报表!M45</f>
        <v>2085</v>
      </c>
      <c r="D11" s="5">
        <f>申报表!N45</f>
        <v>230</v>
      </c>
      <c r="E11" s="5">
        <f>申报表!O45</f>
        <v>0</v>
      </c>
      <c r="F11" s="5">
        <f>申报表!P45</f>
        <v>1855</v>
      </c>
      <c r="G11" s="5">
        <f>申报表!Q45</f>
        <v>114</v>
      </c>
      <c r="H11" s="5">
        <f>申报表!R45</f>
        <v>298</v>
      </c>
      <c r="I11" s="5">
        <f>申报表!S45</f>
        <v>44</v>
      </c>
      <c r="J11" s="5">
        <f>申报表!T45</f>
        <v>110</v>
      </c>
    </row>
    <row r="12" ht="60" customHeight="1" spans="1:10">
      <c r="A12" s="6" t="str">
        <f>申报表!A57</f>
        <v>（5）渔业产业</v>
      </c>
      <c r="B12" s="5">
        <f>申报表!B57</f>
        <v>18</v>
      </c>
      <c r="C12" s="5">
        <f>申报表!M57</f>
        <v>12240</v>
      </c>
      <c r="D12" s="5">
        <f>申报表!N57</f>
        <v>3810</v>
      </c>
      <c r="E12" s="5">
        <f>申报表!O57</f>
        <v>0</v>
      </c>
      <c r="F12" s="5">
        <f>申报表!P57</f>
        <v>8430</v>
      </c>
      <c r="G12" s="5">
        <f>申报表!Q57</f>
        <v>2393</v>
      </c>
      <c r="H12" s="5">
        <f>申报表!R57</f>
        <v>6338</v>
      </c>
      <c r="I12" s="5">
        <f>申报表!S57</f>
        <v>949</v>
      </c>
      <c r="J12" s="5">
        <f>申报表!T57</f>
        <v>2545</v>
      </c>
    </row>
    <row r="13" ht="60" customHeight="1" spans="1:10">
      <c r="A13" s="6" t="str">
        <f>申报表!A76</f>
        <v>（6）特色产业</v>
      </c>
      <c r="B13" s="5">
        <f>申报表!B76</f>
        <v>14</v>
      </c>
      <c r="C13" s="5">
        <f>申报表!M76</f>
        <v>2185</v>
      </c>
      <c r="D13" s="5">
        <f>申报表!N76</f>
        <v>1450</v>
      </c>
      <c r="E13" s="5">
        <f>申报表!O76</f>
        <v>0</v>
      </c>
      <c r="F13" s="5">
        <f>申报表!P76</f>
        <v>735</v>
      </c>
      <c r="G13" s="5">
        <f>申报表!Q76</f>
        <v>1894</v>
      </c>
      <c r="H13" s="5">
        <f>申报表!R76</f>
        <v>4643</v>
      </c>
      <c r="I13" s="5">
        <f>申报表!S76</f>
        <v>1498</v>
      </c>
      <c r="J13" s="5">
        <f>申报表!T76</f>
        <v>2379</v>
      </c>
    </row>
    <row r="14" ht="60" customHeight="1" spans="1:10">
      <c r="A14" s="6" t="str">
        <f>申报表!A91</f>
        <v>（7）富硒蔬菜、粮油</v>
      </c>
      <c r="B14" s="5">
        <f>申报表!B91</f>
        <v>16</v>
      </c>
      <c r="C14" s="5">
        <f>申报表!M91</f>
        <v>745</v>
      </c>
      <c r="D14" s="5">
        <f>申报表!N91</f>
        <v>605</v>
      </c>
      <c r="E14" s="5">
        <f>申报表!O91</f>
        <v>0</v>
      </c>
      <c r="F14" s="5">
        <f>申报表!P91</f>
        <v>140</v>
      </c>
      <c r="G14" s="5">
        <f>申报表!Q91</f>
        <v>343</v>
      </c>
      <c r="H14" s="5">
        <f>申报表!R91</f>
        <v>655</v>
      </c>
      <c r="I14" s="5">
        <f>申报表!S91</f>
        <v>166</v>
      </c>
      <c r="J14" s="5">
        <f>申报表!T91</f>
        <v>352</v>
      </c>
    </row>
    <row r="15" ht="60" customHeight="1" spans="1:10">
      <c r="A15" s="6" t="str">
        <f>申报表!A108</f>
        <v>（二）休闲农业与乡村旅游</v>
      </c>
      <c r="B15" s="5">
        <f>申报表!B108</f>
        <v>23</v>
      </c>
      <c r="C15" s="5">
        <f>申报表!M108</f>
        <v>4160</v>
      </c>
      <c r="D15" s="5">
        <f>申报表!N108</f>
        <v>3960</v>
      </c>
      <c r="E15" s="5">
        <f>申报表!O108</f>
        <v>0</v>
      </c>
      <c r="F15" s="5">
        <f>申报表!P108</f>
        <v>200</v>
      </c>
      <c r="G15" s="5">
        <f>申报表!Q108</f>
        <v>2580</v>
      </c>
      <c r="H15" s="5">
        <f>申报表!R108</f>
        <v>7915</v>
      </c>
      <c r="I15" s="5">
        <f>申报表!S108</f>
        <v>1227</v>
      </c>
      <c r="J15" s="5">
        <f>申报表!T108</f>
        <v>3704</v>
      </c>
    </row>
    <row r="16" ht="60" customHeight="1" spans="1:10">
      <c r="A16" s="6" t="str">
        <f>申报表!A132</f>
        <v>（三）产业延链补链延伸类</v>
      </c>
      <c r="B16" s="5">
        <f>申报表!B132</f>
        <v>5</v>
      </c>
      <c r="C16" s="5">
        <f>申报表!M132</f>
        <v>1950</v>
      </c>
      <c r="D16" s="5">
        <f>申报表!N132</f>
        <v>1905</v>
      </c>
      <c r="E16" s="5">
        <f>申报表!O132</f>
        <v>0</v>
      </c>
      <c r="F16" s="5">
        <f>申报表!P132</f>
        <v>45</v>
      </c>
      <c r="G16" s="5">
        <f>申报表!Q132</f>
        <v>2022</v>
      </c>
      <c r="H16" s="5">
        <f>申报表!R132</f>
        <v>5974</v>
      </c>
      <c r="I16" s="5">
        <f>申报表!S132</f>
        <v>1804</v>
      </c>
      <c r="J16" s="5">
        <f>申报表!T132</f>
        <v>5258</v>
      </c>
    </row>
    <row r="17" ht="60" customHeight="1" spans="1:10">
      <c r="A17" s="6" t="str">
        <f>申报表!A138</f>
        <v>（四）产业路及配套设施建设</v>
      </c>
      <c r="B17" s="5">
        <f>申报表!B138</f>
        <v>13</v>
      </c>
      <c r="C17" s="5">
        <f>申报表!M138</f>
        <v>4410</v>
      </c>
      <c r="D17" s="5">
        <f>申报表!N138</f>
        <v>2250</v>
      </c>
      <c r="E17" s="5">
        <f>申报表!O138</f>
        <v>0</v>
      </c>
      <c r="F17" s="5">
        <f>申报表!P138</f>
        <v>2160</v>
      </c>
      <c r="G17" s="5">
        <f>申报表!Q138</f>
        <v>2932</v>
      </c>
      <c r="H17" s="5">
        <f>申报表!R138</f>
        <v>9168</v>
      </c>
      <c r="I17" s="5">
        <f>申报表!S138</f>
        <v>1186</v>
      </c>
      <c r="J17" s="5">
        <f>申报表!T138</f>
        <v>3453</v>
      </c>
    </row>
    <row r="18" ht="60" customHeight="1" spans="1:10">
      <c r="A18" s="6" t="str">
        <f>申报表!A154</f>
        <v>（五）金融扶持类</v>
      </c>
      <c r="B18" s="5">
        <f>申报表!B154</f>
        <v>3</v>
      </c>
      <c r="C18" s="5">
        <f>申报表!M154</f>
        <v>1920</v>
      </c>
      <c r="D18" s="5">
        <f>申报表!N154</f>
        <v>1920</v>
      </c>
      <c r="E18" s="5">
        <f>申报表!O154</f>
        <v>0</v>
      </c>
      <c r="F18" s="5">
        <f>申报表!P154</f>
        <v>0</v>
      </c>
      <c r="G18" s="5">
        <f>申报表!Q154</f>
        <v>10950</v>
      </c>
      <c r="H18" s="5">
        <f>申报表!R154</f>
        <v>17228</v>
      </c>
      <c r="I18" s="5">
        <f>申报表!S154</f>
        <v>7411</v>
      </c>
      <c r="J18" s="5">
        <f>申报表!T154</f>
        <v>12979</v>
      </c>
    </row>
    <row r="19" ht="60" customHeight="1" spans="1:10">
      <c r="A19" s="6" t="str">
        <f>申报表!A158</f>
        <v>（六）集体经济发展类</v>
      </c>
      <c r="B19" s="5">
        <f>申报表!B158</f>
        <v>7</v>
      </c>
      <c r="C19" s="5">
        <f>申报表!M158</f>
        <v>325</v>
      </c>
      <c r="D19" s="5">
        <f>申报表!N158</f>
        <v>325</v>
      </c>
      <c r="E19" s="5">
        <f>申报表!O158</f>
        <v>0</v>
      </c>
      <c r="F19" s="5">
        <f>申报表!P158</f>
        <v>0</v>
      </c>
      <c r="G19" s="5">
        <f>申报表!Q158</f>
        <v>1929</v>
      </c>
      <c r="H19" s="5">
        <f>申报表!R158</f>
        <v>6324</v>
      </c>
      <c r="I19" s="5">
        <f>申报表!S158</f>
        <v>549</v>
      </c>
      <c r="J19" s="5">
        <f>申报表!T158</f>
        <v>1724</v>
      </c>
    </row>
    <row r="20" ht="60" customHeight="1" spans="1:10">
      <c r="A20" s="6" t="str">
        <f>申报表!A166</f>
        <v>二、乡村建设类</v>
      </c>
      <c r="B20" s="5">
        <f>申报表!B166</f>
        <v>71</v>
      </c>
      <c r="C20" s="5">
        <f>申报表!M166</f>
        <v>11209.5</v>
      </c>
      <c r="D20" s="5">
        <f>申报表!N166</f>
        <v>10246.5</v>
      </c>
      <c r="E20" s="5">
        <f>申报表!O166</f>
        <v>173</v>
      </c>
      <c r="F20" s="5">
        <f>申报表!P166</f>
        <v>790</v>
      </c>
      <c r="G20" s="5">
        <f>申报表!Q166</f>
        <v>11885</v>
      </c>
      <c r="H20" s="5">
        <f>申报表!R166</f>
        <v>38664</v>
      </c>
      <c r="I20" s="5">
        <f>申报表!S166</f>
        <v>5194</v>
      </c>
      <c r="J20" s="5">
        <f>申报表!T166</f>
        <v>15863</v>
      </c>
    </row>
    <row r="21" ht="60" customHeight="1" spans="1:10">
      <c r="A21" s="6" t="str">
        <f>申报表!A167</f>
        <v>（一）安全饮水</v>
      </c>
      <c r="B21" s="5">
        <f>申报表!B167</f>
        <v>16</v>
      </c>
      <c r="C21" s="5">
        <f>申报表!M167</f>
        <v>1777</v>
      </c>
      <c r="D21" s="5">
        <f>申报表!N167</f>
        <v>1627</v>
      </c>
      <c r="E21" s="5">
        <f>申报表!O167</f>
        <v>0</v>
      </c>
      <c r="F21" s="5">
        <f>申报表!P167</f>
        <v>150</v>
      </c>
      <c r="G21" s="5">
        <f>申报表!Q167</f>
        <v>3990</v>
      </c>
      <c r="H21" s="5">
        <f>申报表!R167</f>
        <v>14585</v>
      </c>
      <c r="I21" s="5">
        <f>申报表!S167</f>
        <v>1585</v>
      </c>
      <c r="J21" s="5">
        <f>申报表!T167</f>
        <v>5097</v>
      </c>
    </row>
    <row r="22" ht="60" customHeight="1" spans="1:10">
      <c r="A22" s="6" t="str">
        <f>申报表!A184</f>
        <v>（二）小型农田水利设施</v>
      </c>
      <c r="B22" s="5">
        <f>申报表!B184</f>
        <v>8</v>
      </c>
      <c r="C22" s="5">
        <f>申报表!M184</f>
        <v>691</v>
      </c>
      <c r="D22" s="5">
        <f>申报表!N184</f>
        <v>691</v>
      </c>
      <c r="E22" s="5">
        <f>申报表!O184</f>
        <v>0</v>
      </c>
      <c r="F22" s="5">
        <f>申报表!P184</f>
        <v>0</v>
      </c>
      <c r="G22" s="5">
        <f>申报表!Q184</f>
        <v>753</v>
      </c>
      <c r="H22" s="5">
        <f>申报表!R184</f>
        <v>2294</v>
      </c>
      <c r="I22" s="5">
        <f>申报表!S184</f>
        <v>409</v>
      </c>
      <c r="J22" s="5">
        <f>申报表!T184</f>
        <v>1207</v>
      </c>
    </row>
    <row r="23" ht="80" customHeight="1" spans="1:10">
      <c r="A23" s="6" t="str">
        <f>申报表!A193</f>
        <v>（三）农村道路建设（通村路、通户路、小型桥梁）</v>
      </c>
      <c r="B23" s="5">
        <f>申报表!B193</f>
        <v>19</v>
      </c>
      <c r="C23" s="5">
        <f>申报表!M193</f>
        <v>3438</v>
      </c>
      <c r="D23" s="5">
        <f>申报表!N193</f>
        <v>2798</v>
      </c>
      <c r="E23" s="5">
        <f>申报表!O193</f>
        <v>0</v>
      </c>
      <c r="F23" s="5">
        <f>申报表!P193</f>
        <v>640</v>
      </c>
      <c r="G23" s="5">
        <f>申报表!Q193</f>
        <v>4425</v>
      </c>
      <c r="H23" s="5">
        <f>申报表!R193</f>
        <v>13993</v>
      </c>
      <c r="I23" s="5">
        <f>申报表!S193</f>
        <v>2142</v>
      </c>
      <c r="J23" s="5">
        <f>申报表!T193</f>
        <v>6608</v>
      </c>
    </row>
    <row r="24" ht="60" customHeight="1" spans="1:10">
      <c r="A24" s="6" t="str">
        <f>申报表!A213</f>
        <v>（四）农村人居环境整治</v>
      </c>
      <c r="B24" s="5">
        <f>申报表!B213</f>
        <v>21</v>
      </c>
      <c r="C24" s="5">
        <f>申报表!M213</f>
        <v>3650.5</v>
      </c>
      <c r="D24" s="5">
        <f>申报表!N213</f>
        <v>3650.5</v>
      </c>
      <c r="E24" s="5">
        <f>申报表!O213</f>
        <v>0</v>
      </c>
      <c r="F24" s="5">
        <f>申报表!P213</f>
        <v>0</v>
      </c>
      <c r="G24" s="5">
        <f>申报表!Q213</f>
        <v>2488</v>
      </c>
      <c r="H24" s="5">
        <f>申报表!R213</f>
        <v>7563</v>
      </c>
      <c r="I24" s="5">
        <f>申报表!S213</f>
        <v>848</v>
      </c>
      <c r="J24" s="5">
        <f>申报表!T213</f>
        <v>2741</v>
      </c>
    </row>
    <row r="25" ht="60" customHeight="1" spans="1:10">
      <c r="A25" s="6" t="str">
        <f>申报表!A214</f>
        <v>（1）农村污水治理</v>
      </c>
      <c r="B25" s="5">
        <f>申报表!B214</f>
        <v>15</v>
      </c>
      <c r="C25" s="5">
        <f>申报表!M214</f>
        <v>1077</v>
      </c>
      <c r="D25" s="5">
        <f>申报表!N214</f>
        <v>1077</v>
      </c>
      <c r="E25" s="5">
        <f>申报表!O214</f>
        <v>0</v>
      </c>
      <c r="F25" s="5">
        <f>申报表!P214</f>
        <v>0</v>
      </c>
      <c r="G25" s="5">
        <f>申报表!Q214</f>
        <v>1444</v>
      </c>
      <c r="H25" s="5">
        <f>申报表!R214</f>
        <v>4165</v>
      </c>
      <c r="I25" s="5">
        <f>申报表!S214</f>
        <v>436</v>
      </c>
      <c r="J25" s="5">
        <f>申报表!T214</f>
        <v>1324</v>
      </c>
    </row>
    <row r="26" ht="60" customHeight="1" spans="1:10">
      <c r="A26" s="6" t="str">
        <f>申报表!A230</f>
        <v>（2）村容村貌提升</v>
      </c>
      <c r="B26" s="5">
        <f>申报表!B230</f>
        <v>6</v>
      </c>
      <c r="C26" s="5">
        <f>申报表!M230</f>
        <v>2573.5</v>
      </c>
      <c r="D26" s="5">
        <f>申报表!N230</f>
        <v>2573.5</v>
      </c>
      <c r="E26" s="5">
        <f>申报表!O230</f>
        <v>0</v>
      </c>
      <c r="F26" s="5">
        <f>申报表!P230</f>
        <v>0</v>
      </c>
      <c r="G26" s="5">
        <f>申报表!Q230</f>
        <v>1044</v>
      </c>
      <c r="H26" s="5">
        <f>申报表!R230</f>
        <v>3398</v>
      </c>
      <c r="I26" s="5">
        <f>申报表!S230</f>
        <v>412</v>
      </c>
      <c r="J26" s="5">
        <f>申报表!T230</f>
        <v>1417</v>
      </c>
    </row>
    <row r="27" ht="60" customHeight="1" spans="1:10">
      <c r="A27" s="6" t="str">
        <f>申报表!A237</f>
        <v>（五）其他</v>
      </c>
      <c r="B27" s="5">
        <f>申报表!B237</f>
        <v>7</v>
      </c>
      <c r="C27" s="5">
        <f>申报表!M237</f>
        <v>1653</v>
      </c>
      <c r="D27" s="5">
        <f>申报表!N237</f>
        <v>1480</v>
      </c>
      <c r="E27" s="5">
        <f>申报表!O237</f>
        <v>173</v>
      </c>
      <c r="F27" s="5">
        <f>申报表!P237</f>
        <v>0</v>
      </c>
      <c r="G27" s="5">
        <f>申报表!Q237</f>
        <v>229</v>
      </c>
      <c r="H27" s="5">
        <f>申报表!R237</f>
        <v>229</v>
      </c>
      <c r="I27" s="5">
        <f>申报表!S237</f>
        <v>210</v>
      </c>
      <c r="J27" s="5">
        <f>申报表!T237</f>
        <v>210</v>
      </c>
    </row>
    <row r="28" ht="60" customHeight="1" spans="1:10">
      <c r="A28" s="6" t="str">
        <f>申报表!A245</f>
        <v>三、就业创业</v>
      </c>
      <c r="B28" s="5">
        <f>申报表!B245</f>
        <v>4</v>
      </c>
      <c r="C28" s="5">
        <f>申报表!M245</f>
        <v>1785</v>
      </c>
      <c r="D28" s="5">
        <f>申报表!N245</f>
        <v>1785</v>
      </c>
      <c r="E28" s="5">
        <f>申报表!O245</f>
        <v>0</v>
      </c>
      <c r="F28" s="5">
        <f>申报表!P245</f>
        <v>0</v>
      </c>
      <c r="G28" s="5">
        <f>申报表!Q245</f>
        <v>6519</v>
      </c>
      <c r="H28" s="5">
        <f>申报表!R245</f>
        <v>18639</v>
      </c>
      <c r="I28" s="5">
        <f>申报表!S245</f>
        <v>6519</v>
      </c>
      <c r="J28" s="5">
        <f>申报表!T245</f>
        <v>18639</v>
      </c>
    </row>
    <row r="29" ht="60" customHeight="1" spans="1:10">
      <c r="A29" s="6" t="str">
        <f>申报表!A250</f>
        <v>四、易地搬迁后扶类</v>
      </c>
      <c r="B29" s="5">
        <f>申报表!B250</f>
        <v>16</v>
      </c>
      <c r="C29" s="5">
        <f>申报表!M250</f>
        <v>1072</v>
      </c>
      <c r="D29" s="5">
        <f>申报表!N250</f>
        <v>1072</v>
      </c>
      <c r="E29" s="5">
        <f>申报表!O250</f>
        <v>0</v>
      </c>
      <c r="F29" s="5">
        <f>申报表!P250</f>
        <v>0</v>
      </c>
      <c r="G29" s="5">
        <f>申报表!Q250</f>
        <v>9010</v>
      </c>
      <c r="H29" s="5">
        <f>申报表!R250</f>
        <v>30320</v>
      </c>
      <c r="I29" s="5">
        <f>申报表!S250</f>
        <v>7609</v>
      </c>
      <c r="J29" s="5">
        <f>申报表!T250</f>
        <v>26414</v>
      </c>
    </row>
    <row r="30" ht="60" customHeight="1" spans="1:10">
      <c r="A30" s="6" t="str">
        <f>申报表!A267</f>
        <v>五、职业教育补助</v>
      </c>
      <c r="B30" s="5">
        <f>申报表!B267</f>
        <v>1</v>
      </c>
      <c r="C30" s="5">
        <f>申报表!M267</f>
        <v>350</v>
      </c>
      <c r="D30" s="5">
        <f>申报表!N267</f>
        <v>350</v>
      </c>
      <c r="E30" s="5">
        <f>申报表!O267</f>
        <v>0</v>
      </c>
      <c r="F30" s="5">
        <f>申报表!P267</f>
        <v>0</v>
      </c>
      <c r="G30" s="5">
        <f>申报表!Q267</f>
        <v>1200</v>
      </c>
      <c r="H30" s="5">
        <f>申报表!R267</f>
        <v>1200</v>
      </c>
      <c r="I30" s="5">
        <f>申报表!S267</f>
        <v>1200</v>
      </c>
      <c r="J30" s="5">
        <f>申报表!T267</f>
        <v>1200</v>
      </c>
    </row>
    <row r="31" ht="60" customHeight="1" spans="1:10">
      <c r="A31" s="6" t="str">
        <f>申报表!A269</f>
        <v>六、其他</v>
      </c>
      <c r="B31" s="5">
        <f>申报表!B269</f>
        <v>7</v>
      </c>
      <c r="C31" s="5">
        <f>申报表!M269</f>
        <v>14929</v>
      </c>
      <c r="D31" s="5">
        <f>申报表!N269</f>
        <v>700</v>
      </c>
      <c r="E31" s="5">
        <f>申报表!O269</f>
        <v>14229</v>
      </c>
      <c r="F31" s="5">
        <f>申报表!P269</f>
        <v>0</v>
      </c>
      <c r="G31" s="5">
        <f>申报表!Q269</f>
        <v>167731</v>
      </c>
      <c r="H31" s="5">
        <f>申报表!R269</f>
        <v>0</v>
      </c>
      <c r="I31" s="5">
        <f>申报表!S269</f>
        <v>162567</v>
      </c>
      <c r="J31" s="5">
        <f>申报表!T269</f>
        <v>0</v>
      </c>
    </row>
  </sheetData>
  <sortState ref="A9:J32">
    <sortCondition ref="A9"/>
  </sortState>
  <mergeCells count="12">
    <mergeCell ref="A1:J1"/>
    <mergeCell ref="C2:F2"/>
    <mergeCell ref="G2:J2"/>
    <mergeCell ref="I3:J3"/>
    <mergeCell ref="A2:A4"/>
    <mergeCell ref="B2:B4"/>
    <mergeCell ref="C3:C4"/>
    <mergeCell ref="D3:D4"/>
    <mergeCell ref="E3:E4"/>
    <mergeCell ref="F3:F4"/>
    <mergeCell ref="G3:G4"/>
    <mergeCell ref="H3:H4"/>
  </mergeCells>
  <pageMargins left="0.751388888888889" right="0.751388888888889" top="1" bottom="1" header="0.5" footer="0.5"/>
  <pageSetup paperSize="9" scale="36" fitToHeight="0" orientation="landscape" horizontalDpi="600"/>
  <headerFooter>
    <oddFooter>&amp;C&amp;36第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申报表</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dc:creator>
  <cp:lastModifiedBy>约定</cp:lastModifiedBy>
  <dcterms:created xsi:type="dcterms:W3CDTF">2023-08-05T10:38:00Z</dcterms:created>
  <dcterms:modified xsi:type="dcterms:W3CDTF">2025-05-08T07:14:51Z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ABC8759A9CF347A3939910FA14DD37F8_13</vt:lpwstr>
  </property>
  <property fmtid="{D5CDD505-2E9C-101B-9397-08002B2CF9AE}" pid="3" name="KSOProductBuildVer">
    <vt:lpwstr>2052-12.1.0.20784</vt:lpwstr>
  </property>
  <property fmtid="{D5CDD505-2E9C-101B-9397-08002B2CF9AE}" pid="4" name="KSOReadingLayout">
    <vt:bool>false</vt:bool>
  </property>
</Properties>
</file>